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hare Doc\PASQYRA FINANCIARE 2017 KJO\GURSHPAT  21017\"/>
    </mc:Choice>
  </mc:AlternateContent>
  <bookViews>
    <workbookView xWindow="0" yWindow="0" windowWidth="21600" windowHeight="9630" tabRatio="823" activeTab="5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" sheetId="29" r:id="rId6"/>
    <sheet name="Shenimet " sheetId="22" r:id="rId7"/>
    <sheet name="Shenimet faqe 1" sheetId="23" r:id="rId8"/>
    <sheet name="AAM" sheetId="30" r:id="rId9"/>
    <sheet name="Sheet1" sheetId="31" r:id="rId10"/>
    <sheet name="Sheet2" sheetId="32" r:id="rId11"/>
    <sheet name="Sheet3" sheetId="33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J8" i="15" l="1"/>
  <c r="E49" i="18"/>
  <c r="F48" i="14"/>
  <c r="F70" i="15"/>
  <c r="F55" i="15"/>
  <c r="F50" i="15"/>
  <c r="F22" i="15"/>
  <c r="F41" i="15" s="1"/>
  <c r="G14" i="15"/>
  <c r="G9" i="15"/>
  <c r="F9" i="15"/>
  <c r="F28" i="15"/>
  <c r="F23" i="15" s="1"/>
  <c r="F5" i="15"/>
  <c r="G6" i="4" l="1"/>
  <c r="G14" i="4"/>
  <c r="G33" i="4" s="1"/>
  <c r="G43" i="4"/>
  <c r="G58" i="4" s="1"/>
  <c r="G5" i="14"/>
  <c r="G19" i="14" s="1"/>
  <c r="G39" i="14" s="1"/>
  <c r="G53" i="14" s="1"/>
  <c r="H39" i="14"/>
  <c r="G59" i="4" l="1"/>
  <c r="G55" i="14"/>
  <c r="D37" i="30" l="1"/>
  <c r="E23" i="30" s="1"/>
  <c r="G23" i="30" s="1"/>
  <c r="D38" i="30"/>
  <c r="D39" i="30"/>
  <c r="D40" i="30"/>
  <c r="D41" i="30"/>
  <c r="D42" i="30"/>
  <c r="D43" i="30"/>
  <c r="D36" i="30"/>
  <c r="E22" i="30" s="1"/>
  <c r="D30" i="30"/>
  <c r="D16" i="30"/>
  <c r="E43" i="30"/>
  <c r="E42" i="30"/>
  <c r="F41" i="30"/>
  <c r="E41" i="30"/>
  <c r="F40" i="30"/>
  <c r="E40" i="30"/>
  <c r="F39" i="30"/>
  <c r="F38" i="30"/>
  <c r="F37" i="30"/>
  <c r="A36" i="30"/>
  <c r="A37" i="30" s="1"/>
  <c r="A38" i="30" s="1"/>
  <c r="A39" i="30" s="1"/>
  <c r="A40" i="30" s="1"/>
  <c r="A41" i="30" s="1"/>
  <c r="A42" i="30" s="1"/>
  <c r="A43" i="30" s="1"/>
  <c r="F35" i="30"/>
  <c r="E35" i="30"/>
  <c r="D35" i="30"/>
  <c r="F30" i="30"/>
  <c r="G29" i="30"/>
  <c r="G28" i="30"/>
  <c r="G27" i="30"/>
  <c r="G26" i="30"/>
  <c r="G25" i="30"/>
  <c r="E38" i="30"/>
  <c r="A22" i="30"/>
  <c r="A23" i="30" s="1"/>
  <c r="A24" i="30" s="1"/>
  <c r="A25" i="30" s="1"/>
  <c r="A26" i="30" s="1"/>
  <c r="A27" i="30" s="1"/>
  <c r="A28" i="30" s="1"/>
  <c r="A29" i="30" s="1"/>
  <c r="G21" i="30"/>
  <c r="F16" i="30"/>
  <c r="E16" i="30"/>
  <c r="G15" i="30"/>
  <c r="G43" i="30" s="1"/>
  <c r="G14" i="30"/>
  <c r="G42" i="30" s="1"/>
  <c r="G13" i="30"/>
  <c r="G12" i="30"/>
  <c r="G11" i="30"/>
  <c r="G39" i="30" s="1"/>
  <c r="G10" i="30"/>
  <c r="G9" i="30"/>
  <c r="G8" i="30"/>
  <c r="A8" i="30"/>
  <c r="A9" i="30" s="1"/>
  <c r="A10" i="30" s="1"/>
  <c r="A11" i="30" s="1"/>
  <c r="A12" i="30" s="1"/>
  <c r="A13" i="30" s="1"/>
  <c r="A14" i="30" s="1"/>
  <c r="A15" i="30" s="1"/>
  <c r="G7" i="30"/>
  <c r="G35" i="30" s="1"/>
  <c r="D44" i="30" l="1"/>
  <c r="G40" i="30"/>
  <c r="G41" i="30"/>
  <c r="F44" i="30"/>
  <c r="G37" i="30"/>
  <c r="E30" i="30"/>
  <c r="G16" i="30"/>
  <c r="G22" i="30"/>
  <c r="G24" i="30"/>
  <c r="G38" i="30" s="1"/>
  <c r="E36" i="30"/>
  <c r="E37" i="30"/>
  <c r="E39" i="30"/>
  <c r="E44" i="30" l="1"/>
  <c r="G30" i="30"/>
  <c r="G36" i="30"/>
  <c r="G44" i="30" s="1"/>
  <c r="I6" i="29" l="1"/>
  <c r="K6" i="29" s="1"/>
  <c r="F49" i="18"/>
  <c r="J10" i="29" l="1"/>
  <c r="F10" i="15" l="1"/>
  <c r="F51" i="18" l="1"/>
  <c r="E15" i="18"/>
  <c r="F14" i="15"/>
  <c r="F14" i="4"/>
  <c r="F22" i="4"/>
  <c r="F27" i="4" s="1"/>
  <c r="F6" i="4"/>
  <c r="F9" i="4"/>
  <c r="F35" i="4"/>
  <c r="F43" i="4"/>
  <c r="E24" i="18" s="1"/>
  <c r="F49" i="4"/>
  <c r="F51" i="4"/>
  <c r="E16" i="18" l="1"/>
  <c r="F33" i="4"/>
  <c r="K10" i="29" l="1"/>
  <c r="K7" i="29"/>
  <c r="K9" i="29"/>
  <c r="K11" i="29"/>
  <c r="K12" i="29"/>
  <c r="K13" i="29"/>
  <c r="K15" i="29"/>
  <c r="K18" i="29"/>
  <c r="K19" i="29"/>
  <c r="K20" i="29"/>
  <c r="K21" i="29"/>
  <c r="G8" i="29"/>
  <c r="G14" i="29" s="1"/>
  <c r="G22" i="29" s="1"/>
  <c r="F64" i="15" l="1"/>
  <c r="F66" i="15" s="1"/>
  <c r="J14" i="29" l="1"/>
  <c r="K17" i="29" s="1"/>
  <c r="F34" i="15" l="1"/>
  <c r="F79" i="15" l="1"/>
  <c r="I16" i="29"/>
  <c r="E14" i="29"/>
  <c r="E22" i="29" s="1"/>
  <c r="D14" i="29"/>
  <c r="D22" i="29" s="1"/>
  <c r="I8" i="29"/>
  <c r="F8" i="29"/>
  <c r="F14" i="29" s="1"/>
  <c r="F22" i="29" s="1"/>
  <c r="C8" i="29"/>
  <c r="F82" i="15" l="1"/>
  <c r="F43" i="15"/>
  <c r="F48" i="15" s="1"/>
  <c r="C14" i="29"/>
  <c r="C22" i="29" s="1"/>
  <c r="K8" i="29"/>
  <c r="I14" i="29"/>
  <c r="E7" i="18" l="1"/>
  <c r="F49" i="14"/>
  <c r="K14" i="29"/>
  <c r="I22" i="29"/>
  <c r="J16" i="29" l="1"/>
  <c r="F51" i="14"/>
  <c r="E31" i="18" s="1"/>
  <c r="E41" i="18" s="1"/>
  <c r="H32" i="14"/>
  <c r="F32" i="14"/>
  <c r="F20" i="14"/>
  <c r="F5" i="14"/>
  <c r="F19" i="14" s="1"/>
  <c r="E18" i="18" s="1"/>
  <c r="J22" i="29" l="1"/>
  <c r="K22" i="29" s="1"/>
  <c r="K16" i="29"/>
  <c r="E44" i="18"/>
  <c r="E17" i="18"/>
  <c r="E20" i="18" s="1"/>
  <c r="F37" i="14"/>
  <c r="F39" i="14" s="1"/>
  <c r="F53" i="14" s="1"/>
  <c r="G61" i="4"/>
  <c r="F58" i="4"/>
  <c r="E21" i="18" l="1"/>
  <c r="F59" i="4"/>
  <c r="F61" i="4" s="1"/>
  <c r="F55" i="14" l="1"/>
  <c r="E43" i="18"/>
  <c r="E46" i="18" l="1"/>
  <c r="E50" i="18" s="1"/>
  <c r="F52" i="15"/>
</calcChain>
</file>

<file path=xl/sharedStrings.xml><?xml version="1.0" encoding="utf-8"?>
<sst xmlns="http://schemas.openxmlformats.org/spreadsheetml/2006/main" count="470" uniqueCount="348">
  <si>
    <t>Data e krijimit</t>
  </si>
  <si>
    <t>Nr. i  Regjistrit  Tregetar</t>
  </si>
  <si>
    <t>Nr</t>
  </si>
  <si>
    <t>I</t>
  </si>
  <si>
    <t>II</t>
  </si>
  <si>
    <t>Adresa e Selise</t>
  </si>
  <si>
    <t>A   K   T   I   V   E   T</t>
  </si>
  <si>
    <t>Aktivet  monetare</t>
  </si>
  <si>
    <t>Banka</t>
  </si>
  <si>
    <t>Arka</t>
  </si>
  <si>
    <t>Veprimtaria  Kryesore</t>
  </si>
  <si>
    <t>(   ________________  )</t>
  </si>
  <si>
    <t>S H E N I M E T          S P J E G U E S E</t>
  </si>
  <si>
    <t>Per Drejtimin  e Njesise  Ekonomike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</si>
  <si>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</si>
  <si>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</si>
  <si>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</si>
  <si>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</si>
  <si>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</si>
  <si>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</si>
  <si>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</si>
  <si>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</si>
  <si>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</si>
  <si>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</si>
  <si>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</si>
  <si>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</si>
  <si>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</si>
  <si>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</si>
  <si>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</si>
  <si>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</si>
  <si>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</si>
  <si>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</si>
  <si>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</si>
  <si>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</si>
  <si>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</si>
  <si>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A II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</si>
  <si>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</si>
  <si>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</si>
  <si>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</si>
  <si>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</si>
  <si>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</si>
  <si>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</si>
  <si>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</si>
  <si>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</si>
  <si>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</si>
  <si>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</si>
  <si>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</si>
  <si>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</si>
  <si>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</si>
  <si>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</si>
  <si>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</si>
  <si>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</si>
  <si>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</si>
  <si>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</si>
  <si>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</si>
  <si>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</si>
  <si>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</si>
  <si>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</si>
  <si>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</si>
  <si>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</si>
  <si>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</si>
  <si>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</si>
  <si>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</si>
  <si>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</si>
  <si>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</si>
  <si>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</si>
  <si>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</si>
  <si>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</si>
  <si>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</si>
  <si>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</si>
  <si>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</si>
  <si>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</si>
  <si>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</si>
  <si>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</si>
  <si>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</si>
  <si>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</si>
  <si>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</si>
  <si>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</si>
  <si>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</si>
  <si>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</si>
  <si>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</si>
  <si>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</si>
  <si>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</si>
  <si>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</si>
  <si>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</si>
  <si>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</si>
  <si>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</si>
  <si>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</si>
  <si>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</si>
  <si>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</si>
  <si>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</si>
  <si>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</si>
  <si>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</si>
  <si>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</si>
  <si>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</si>
  <si>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</si>
  <si>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</si>
  <si>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</si>
  <si>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</si>
  <si>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</si>
  <si>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</si>
  <si>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</si>
  <si>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</si>
  <si>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</si>
  <si>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</si>
  <si>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</si>
  <si>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</si>
  <si>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</si>
  <si>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</si>
  <si>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</si>
  <si>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</si>
  <si>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</si>
  <si>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</si>
  <si>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</si>
  <si>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</si>
  <si>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</si>
  <si>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</si>
  <si>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</si>
  <si>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</si>
  <si>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</si>
  <si>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</si>
  <si>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</si>
  <si>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</si>
  <si>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</si>
  <si>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</si>
  <si>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</si>
  <si>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</si>
  <si>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</si>
  <si>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</si>
  <si>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</si>
  <si>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</si>
  <si>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</si>
  <si>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</si>
  <si>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</si>
  <si>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</si>
  <si>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</si>
  <si>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</si>
  <si>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</si>
  <si>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</si>
  <si>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</si>
  <si>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</si>
  <si>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</si>
  <si>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</si>
  <si>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</si>
  <si>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</si>
  <si>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</si>
  <si>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</si>
  <si>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</si>
  <si>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</si>
  <si>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</si>
  <si>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</si>
  <si>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</si>
  <si>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</si>
  <si>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</si>
  <si>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</si>
  <si>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</si>
  <si>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</si>
  <si>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</si>
  <si>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</si>
  <si>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</si>
  <si>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</si>
  <si>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</si>
  <si>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</si>
  <si>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</si>
  <si>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</si>
  <si>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</si>
  <si>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</si>
  <si>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</si>
  <si>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</si>
  <si>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</si>
  <si>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</si>
  <si>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</si>
  <si>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</si>
  <si>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</si>
  <si>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</si>
  <si>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</si>
  <si>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</si>
  <si>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</si>
  <si>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</si>
  <si>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</si>
  <si>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</si>
  <si>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</si>
  <si>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</si>
  <si>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</si>
  <si>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</si>
  <si>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</si>
  <si>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</si>
  <si>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</si>
  <si>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</si>
  <si>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</si>
  <si>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</si>
  <si>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</si>
  <si>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</si>
  <si>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</si>
  <si>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</si>
  <si>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</si>
  <si>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</si>
  <si>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</si>
  <si>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</si>
  <si>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</si>
  <si>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</si>
  <si>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</si>
  <si>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</si>
  <si>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</si>
  <si>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</si>
  <si>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</si>
  <si>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</si>
  <si>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</si>
  <si>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>Pasqyra e Pozicionit Financiar (Bilanci)</t>
  </si>
  <si>
    <t>PASQYRA  E NDRYSHIMEVE NE KAPITAL</t>
  </si>
  <si>
    <t>Në një pasqyre të pakonsoliduar</t>
  </si>
  <si>
    <t>Kapitali i rregjistruar(aksionar)</t>
  </si>
  <si>
    <t>Primi i aksionit</t>
  </si>
  <si>
    <t>Fitimi pashpërndarë</t>
  </si>
  <si>
    <t>Efekti ndryshimeve ne politikat kontabël</t>
  </si>
  <si>
    <t>Pozicioni I rregulluar</t>
  </si>
  <si>
    <t>Rritje e rezervës së kapitalit</t>
  </si>
  <si>
    <t>Emetimi I aksioneve</t>
  </si>
  <si>
    <t>ADMINISTRATORI</t>
  </si>
  <si>
    <t>Te ardhura gjithperfshise per vitin</t>
  </si>
  <si>
    <t>Fitimi /humbje e vitit</t>
  </si>
  <si>
    <t>Transaksione me pronarët( shperdarje dividente)</t>
  </si>
  <si>
    <t>Fitim/humbje vitit</t>
  </si>
  <si>
    <t>Rezerve Statusore</t>
  </si>
  <si>
    <t>Rezerva te Tjera</t>
  </si>
  <si>
    <t>Leke</t>
  </si>
  <si>
    <t>Te tjera(interesa bankare mbi 1:4)</t>
  </si>
  <si>
    <t>a</t>
  </si>
  <si>
    <t>Shpenzime te pa njohura per efekt fiskal</t>
  </si>
  <si>
    <t>Amortizimi tej normave fiskale</t>
  </si>
  <si>
    <t>shpenzime prije edhurim  tej kufirit lejuar</t>
  </si>
  <si>
    <t>Gjoba,penalitete demshperblime</t>
  </si>
  <si>
    <t>Provizione  e shpenzime te tjera te pa njohura</t>
  </si>
  <si>
    <t>vlera e mbetur e aktiveve te qend.kur eshte me madhe se te ardhurat</t>
  </si>
  <si>
    <t>Pjese nga Humbja  e mbartur</t>
  </si>
  <si>
    <t>Fitimi/Humbja para llogaritjes tatimit</t>
  </si>
  <si>
    <t>PERCAKTIMI I REZULTATIT TATIMOR</t>
  </si>
  <si>
    <t>Rezerve Rivlersimi</t>
  </si>
  <si>
    <t>individuale</t>
  </si>
  <si>
    <t>deri 1 leke</t>
  </si>
  <si>
    <t>Tirane</t>
  </si>
  <si>
    <t xml:space="preserve"> GUR SHPAT ENERGY   SHPK</t>
  </si>
  <si>
    <t>Numri Unik(NIPT):                          K 91425017O</t>
  </si>
  <si>
    <t>Prodhim Energjie</t>
  </si>
  <si>
    <t>totali</t>
  </si>
  <si>
    <t>Totali  shpenzimeve</t>
  </si>
  <si>
    <t>23.02.2009</t>
  </si>
  <si>
    <t>jo</t>
  </si>
  <si>
    <t>Pozicioni më 31 Dhjetor 2016</t>
  </si>
  <si>
    <t xml:space="preserve">Të tjera tatim fitimi paguar </t>
  </si>
  <si>
    <t xml:space="preserve">Arjan XHIHANI </t>
  </si>
  <si>
    <t xml:space="preserve">SHOQERIAGURSHPAT </t>
  </si>
  <si>
    <t>NIPT K91425017O</t>
  </si>
  <si>
    <t>Emertimi</t>
  </si>
  <si>
    <t>Sasia</t>
  </si>
  <si>
    <t>Gjendje</t>
  </si>
  <si>
    <t>Shtesa</t>
  </si>
  <si>
    <t>Pakesime</t>
  </si>
  <si>
    <t>Toka</t>
  </si>
  <si>
    <t>Ndertime</t>
  </si>
  <si>
    <t>Makineri,paisje,vegla</t>
  </si>
  <si>
    <t>Mjete transporti</t>
  </si>
  <si>
    <t>kompjuterike</t>
  </si>
  <si>
    <t>Orendi paisje</t>
  </si>
  <si>
    <t>Mjet transp (vinc )</t>
  </si>
  <si>
    <t xml:space="preserve">Instrumenta </t>
  </si>
  <si>
    <t>Aktive ne Proces</t>
  </si>
  <si>
    <t xml:space="preserve">             TOTALI</t>
  </si>
  <si>
    <t>Administratori</t>
  </si>
  <si>
    <t xml:space="preserve">ARJAN XHIHANI </t>
  </si>
  <si>
    <t xml:space="preserve"> </t>
  </si>
  <si>
    <t>Aktivet Afatgjata Materiale  me vlere fillestare   2017</t>
  </si>
  <si>
    <t>Amortizimi A.A.Materiale   2017</t>
  </si>
  <si>
    <t>Vlera Kontabel Neto e A.A.Materiale  2017</t>
  </si>
  <si>
    <t>Shoqeria : " Gur Shpat Energy   "  sh.p.k,  TIRANE     2017</t>
  </si>
  <si>
    <t>Pozicioni më 31 Dhjetor 2017</t>
  </si>
  <si>
    <t>01.01.2017</t>
  </si>
  <si>
    <t>31.12.2017</t>
  </si>
  <si>
    <t>Shitje e  produkteve te  gatshem</t>
  </si>
  <si>
    <t>Te ardhura nga interesat</t>
  </si>
  <si>
    <t>Fitim nga kembimet valutore</t>
  </si>
  <si>
    <t>Ndrysh.gjend.mater.tjera</t>
  </si>
  <si>
    <t>Ndrysh.gjend.mallra</t>
  </si>
  <si>
    <t>Bl.energji,avull,uje</t>
  </si>
  <si>
    <t>Blerje /shpenzime mallra, sherbimesh</t>
  </si>
  <si>
    <t xml:space="preserve">KTHIME OSHE NGA SHITJA </t>
  </si>
  <si>
    <t>Qira mjeti</t>
  </si>
  <si>
    <t>Mirembajtje dhe riparime</t>
  </si>
  <si>
    <t>Te tjera</t>
  </si>
  <si>
    <t>Shpz.postare e telekom.</t>
  </si>
  <si>
    <t>Sherbime bankare</t>
  </si>
  <si>
    <t>Taksa dhe tarifa vendore</t>
  </si>
  <si>
    <t>Pagat dhe shperblimet e personelit</t>
  </si>
  <si>
    <t>Sigurimet shoqerore dhe shendetesore</t>
  </si>
  <si>
    <t>Gjoba dhe demshperblime</t>
  </si>
  <si>
    <t>Shpenzime  per interesa</t>
  </si>
  <si>
    <t>amortizim i AQ afatgjate</t>
  </si>
  <si>
    <t xml:space="preserve">Fitim e humbje nga rivlerimi </t>
  </si>
  <si>
    <t xml:space="preserve">te panjohura </t>
  </si>
  <si>
    <t xml:space="preserve">Shpenzime te panjohura </t>
  </si>
  <si>
    <t xml:space="preserve">Shpenzime te tatim Fitimit </t>
  </si>
  <si>
    <t>121Z</t>
  </si>
  <si>
    <t>Furnitore per mallra , produkte e sherbime</t>
  </si>
  <si>
    <t>Kapitali i paguar</t>
  </si>
  <si>
    <t>Fitim / humbja e pashperndare</t>
  </si>
  <si>
    <t>Rezultati i ushtrimit</t>
  </si>
  <si>
    <t>ndertesa industriale</t>
  </si>
  <si>
    <t>makineri dhe pajisje energjitike</t>
  </si>
  <si>
    <t>Mobilje dhe pajisje zyre</t>
  </si>
  <si>
    <t>Pajisje informative</t>
  </si>
  <si>
    <t xml:space="preserve">Per paisje informatike </t>
  </si>
  <si>
    <t>Per ndertesat</t>
  </si>
  <si>
    <t>Per instalime teknike, makinerite, pajisje, instrum dhe vegl</t>
  </si>
  <si>
    <t>Per mjete transporti</t>
  </si>
  <si>
    <t>Lende djegese</t>
  </si>
  <si>
    <t>Mallra grupi I</t>
  </si>
  <si>
    <t>Mallra grupi II</t>
  </si>
  <si>
    <t>Kliente per mallra , produkte e sherbime</t>
  </si>
  <si>
    <t>Paga e shperblime</t>
  </si>
  <si>
    <t>Sigurime shoqerore dhe shendetsore</t>
  </si>
  <si>
    <t>Tatim  mbi te ardhurat e personale</t>
  </si>
  <si>
    <t>Tatim mbi fitimin</t>
  </si>
  <si>
    <t>Shteti-TVSH per tu paguar</t>
  </si>
  <si>
    <t>TVSH e zbriteshme</t>
  </si>
  <si>
    <t>Shteti-TVSH e zbritshme</t>
  </si>
  <si>
    <t>Shteti-TVSH e pagueshme</t>
  </si>
  <si>
    <t>Tatimi ne burim</t>
  </si>
  <si>
    <t xml:space="preserve">ARJANA C </t>
  </si>
  <si>
    <t>CELJE 467</t>
  </si>
  <si>
    <t>ARJAN XHIHANI</t>
  </si>
  <si>
    <t>ZENIT 06</t>
  </si>
  <si>
    <t>MAR ENERGY</t>
  </si>
  <si>
    <t>REXHEP TARBA</t>
  </si>
  <si>
    <t>GIORGIO LORETO</t>
  </si>
  <si>
    <t>LUMTURI BRAHAJ</t>
  </si>
  <si>
    <t>ARDA DHE SH XHIHANI</t>
  </si>
  <si>
    <t>DEB KRED TE TJERE</t>
  </si>
  <si>
    <t>Vlera monetare ne leke</t>
  </si>
  <si>
    <t>Banka EUR</t>
  </si>
  <si>
    <t>Vlera monetare ne lek</t>
  </si>
  <si>
    <t>Xhirime te brendshme</t>
  </si>
  <si>
    <t>Provizore per celjen etj</t>
  </si>
  <si>
    <t>Te drejta dhe detyrime ndaj ortakeve dhe aksionereve</t>
  </si>
  <si>
    <t>Të pagueshme PER ORTAKUN</t>
  </si>
  <si>
    <t xml:space="preserve">PASQYRA FINANCIARE </t>
  </si>
  <si>
    <t xml:space="preserve">Ne zbatim te Standarteve Kombetare te kontabilitetit Nr 2 te permiresuar </t>
  </si>
  <si>
    <t xml:space="preserve">dhe Ligjit 9227 dt 29/04/2004 per konatbilitetin dhe pasqyrat Financiare </t>
  </si>
  <si>
    <t xml:space="preserve">  V I T I    2 0 1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</si>
</sst>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_-* #,##0.0_-;\-* #,##0.0_-;_-* &quot;-&quot;_-;_-@_-"/>
    <numFmt numFmtId="168" formatCode="_-* #,##0_-;\-* #,##0_-;_-* &quot;-&quot;??_-;_-@_-"/>
    <numFmt numFmtId="169" formatCode="0.0000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56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u/>
      <sz val="1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Times New Roman"/>
      <family val="1"/>
    </font>
    <font>
      <b/>
      <i/>
      <sz val="11"/>
      <name val="Arial Narrow"/>
      <family val="2"/>
    </font>
    <font>
      <i/>
      <sz val="11"/>
      <name val="Arial Narrow"/>
      <family val="2"/>
    </font>
    <font>
      <sz val="11"/>
      <color rgb="FF000000"/>
      <name val="Arial Narrow"/>
      <family val="2"/>
    </font>
    <font>
      <b/>
      <i/>
      <u/>
      <sz val="11"/>
      <name val="Arial Narrow"/>
      <family val="2"/>
    </font>
    <font>
      <sz val="11"/>
      <color rgb="FF008100"/>
      <name val="Arial"/>
      <family val="2"/>
    </font>
    <font>
      <sz val="11"/>
      <color rgb="FF008100"/>
      <name val="Arial Narrow"/>
      <family val="2"/>
    </font>
    <font>
      <u/>
      <sz val="11"/>
      <name val="Arial Narrow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333399"/>
      <name val="Arial Narrow"/>
      <family val="2"/>
    </font>
    <font>
      <u/>
      <sz val="8"/>
      <name val="Arial"/>
      <family val="2"/>
    </font>
    <font>
      <sz val="11"/>
      <color rgb="FF000000"/>
      <name val="Calibri"/>
      <family val="2"/>
    </font>
    <font>
      <sz val="11"/>
      <name val="Symbol"/>
      <family val="1"/>
      <charset val="2"/>
    </font>
    <font>
      <i/>
      <sz val="11"/>
      <name val="Times New Roman"/>
      <family val="1"/>
    </font>
    <font>
      <b/>
      <sz val="9.5"/>
      <name val="Times New Roman"/>
      <family val="1"/>
    </font>
    <font>
      <b/>
      <sz val="11"/>
      <name val="Times New Roman"/>
      <family val="1"/>
    </font>
    <font>
      <b/>
      <sz val="11"/>
      <name val="Century Gothic"/>
      <family val="2"/>
    </font>
    <font>
      <b/>
      <i/>
      <sz val="1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i/>
      <u/>
      <sz val="8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10"/>
      <name val="Calibri"/>
      <family val="2"/>
    </font>
    <font>
      <sz val="11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b/>
      <sz val="10"/>
      <color indexed="8"/>
      <name val="MS Sans Serif"/>
      <family val="2"/>
    </font>
    <font>
      <u/>
      <sz val="10"/>
      <name val="Bookman Old Style"/>
      <family val="1"/>
    </font>
    <font>
      <sz val="10"/>
      <name val="MS Sans Serif"/>
      <family val="2"/>
    </font>
    <font>
      <b/>
      <u/>
      <sz val="10"/>
      <name val="Bookman Old Style"/>
      <family val="1"/>
    </font>
    <font>
      <b/>
      <i/>
      <sz val="1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30" fillId="0" borderId="0"/>
    <xf numFmtId="0" fontId="32" fillId="0" borderId="21" applyNumberFormat="0" applyFill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72" fillId="5" borderId="0" applyNumberFormat="0" applyBorder="0" applyAlignment="0" applyProtection="0"/>
    <xf numFmtId="0" fontId="73" fillId="6" borderId="77" applyNumberFormat="0" applyAlignment="0" applyProtection="0"/>
    <xf numFmtId="0" fontId="74" fillId="0" borderId="78" applyNumberFormat="0" applyFill="0" applyAlignment="0" applyProtection="0"/>
    <xf numFmtId="0" fontId="6" fillId="0" borderId="0"/>
    <xf numFmtId="41" fontId="80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2" fillId="0" borderId="0"/>
    <xf numFmtId="0" fontId="5" fillId="0" borderId="0"/>
    <xf numFmtId="0" fontId="7" fillId="0" borderId="0"/>
    <xf numFmtId="0" fontId="82" fillId="0" borderId="0"/>
    <xf numFmtId="0" fontId="7" fillId="0" borderId="0"/>
    <xf numFmtId="0" fontId="11" fillId="0" borderId="0"/>
    <xf numFmtId="0" fontId="7" fillId="0" borderId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0" xfId="0" applyFont="1"/>
    <xf numFmtId="0" fontId="7" fillId="0" borderId="0" xfId="0" applyFont="1"/>
    <xf numFmtId="0" fontId="11" fillId="0" borderId="4" xfId="0" applyFont="1" applyBorder="1"/>
    <xf numFmtId="0" fontId="11" fillId="0" borderId="9" xfId="0" applyFont="1" applyBorder="1"/>
    <xf numFmtId="0" fontId="11" fillId="0" borderId="5" xfId="0" applyFont="1" applyBorder="1"/>
    <xf numFmtId="0" fontId="11" fillId="0" borderId="0" xfId="0" applyFont="1"/>
    <xf numFmtId="0" fontId="11" fillId="0" borderId="10" xfId="0" applyFont="1" applyBorder="1"/>
    <xf numFmtId="0" fontId="11" fillId="0" borderId="11" xfId="0" applyFont="1" applyBorder="1"/>
    <xf numFmtId="0" fontId="11" fillId="0" borderId="10" xfId="0" applyFont="1" applyFill="1" applyBorder="1"/>
    <xf numFmtId="0" fontId="11" fillId="0" borderId="12" xfId="0" applyFont="1" applyBorder="1"/>
    <xf numFmtId="0" fontId="11" fillId="0" borderId="13" xfId="0" applyFont="1" applyBorder="1"/>
    <xf numFmtId="0" fontId="13" fillId="0" borderId="1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1" xfId="0" applyFont="1" applyBorder="1"/>
    <xf numFmtId="0" fontId="0" fillId="0" borderId="0" xfId="0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0" borderId="4" xfId="0" applyFont="1" applyBorder="1"/>
    <xf numFmtId="0" fontId="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right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/>
    <xf numFmtId="0" fontId="11" fillId="0" borderId="11" xfId="0" applyFont="1" applyBorder="1" applyAlignment="1"/>
    <xf numFmtId="0" fontId="1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23" fillId="0" borderId="11" xfId="0" applyFont="1" applyBorder="1"/>
    <xf numFmtId="0" fontId="23" fillId="0" borderId="10" xfId="0" applyFont="1" applyBorder="1"/>
    <xf numFmtId="0" fontId="29" fillId="0" borderId="4" xfId="0" applyFont="1" applyBorder="1"/>
    <xf numFmtId="0" fontId="29" fillId="0" borderId="0" xfId="0" applyFont="1" applyBorder="1"/>
    <xf numFmtId="0" fontId="29" fillId="0" borderId="7" xfId="0" applyFont="1" applyBorder="1"/>
    <xf numFmtId="0" fontId="29" fillId="0" borderId="5" xfId="0" applyFont="1" applyBorder="1"/>
    <xf numFmtId="0" fontId="29" fillId="0" borderId="0" xfId="0" applyFont="1"/>
    <xf numFmtId="0" fontId="29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0" xfId="0" applyFont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3" fontId="10" fillId="0" borderId="0" xfId="0" applyNumberFormat="1" applyFont="1" applyFill="1" applyBorder="1" applyAlignment="1">
      <alignment vertical="center"/>
    </xf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39" fontId="35" fillId="0" borderId="0" xfId="4" applyNumberFormat="1" applyFont="1" applyFill="1" applyBorder="1"/>
    <xf numFmtId="39" fontId="45" fillId="0" borderId="0" xfId="4" applyNumberFormat="1" applyFont="1" applyFill="1" applyBorder="1"/>
    <xf numFmtId="39" fontId="7" fillId="0" borderId="0" xfId="0" applyNumberFormat="1" applyFont="1" applyFill="1" applyBorder="1"/>
    <xf numFmtId="39" fontId="7" fillId="0" borderId="0" xfId="4" applyNumberFormat="1" applyFont="1" applyFill="1" applyBorder="1"/>
    <xf numFmtId="39" fontId="35" fillId="0" borderId="0" xfId="0" applyNumberFormat="1" applyFont="1" applyFill="1" applyBorder="1"/>
    <xf numFmtId="0" fontId="47" fillId="0" borderId="0" xfId="0" applyFont="1" applyAlignment="1">
      <alignment horizontal="justify" vertical="center"/>
    </xf>
    <xf numFmtId="0" fontId="48" fillId="0" borderId="0" xfId="0" applyFont="1" applyAlignment="1">
      <alignment horizontal="justify" vertical="center"/>
    </xf>
    <xf numFmtId="0" fontId="49" fillId="0" borderId="0" xfId="0" applyFont="1" applyAlignment="1">
      <alignment horizontal="justify" vertical="center"/>
    </xf>
    <xf numFmtId="0" fontId="51" fillId="0" borderId="0" xfId="0" applyFont="1" applyAlignment="1">
      <alignment horizontal="justify" vertical="center"/>
    </xf>
    <xf numFmtId="0" fontId="52" fillId="0" borderId="0" xfId="0" applyFont="1" applyAlignment="1">
      <alignment horizontal="justify" vertical="center"/>
    </xf>
    <xf numFmtId="0" fontId="54" fillId="0" borderId="0" xfId="0" applyFont="1" applyAlignment="1">
      <alignment horizontal="justify" vertical="center"/>
    </xf>
    <xf numFmtId="0" fontId="55" fillId="0" borderId="0" xfId="0" applyFont="1" applyAlignment="1">
      <alignment horizontal="justify" vertical="center"/>
    </xf>
    <xf numFmtId="0" fontId="56" fillId="0" borderId="0" xfId="0" applyFont="1" applyAlignment="1">
      <alignment horizontal="justify" vertical="center"/>
    </xf>
    <xf numFmtId="0" fontId="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14" fillId="2" borderId="46" xfId="0" applyFont="1" applyFill="1" applyBorder="1" applyAlignment="1">
      <alignment vertical="center"/>
    </xf>
    <xf numFmtId="3" fontId="7" fillId="2" borderId="48" xfId="0" applyNumberFormat="1" applyFont="1" applyFill="1" applyBorder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vertical="center"/>
    </xf>
    <xf numFmtId="3" fontId="7" fillId="0" borderId="51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vertical="center"/>
    </xf>
    <xf numFmtId="0" fontId="57" fillId="0" borderId="0" xfId="0" applyFont="1" applyAlignment="1">
      <alignment horizontal="justify" vertical="center"/>
    </xf>
    <xf numFmtId="0" fontId="7" fillId="0" borderId="51" xfId="0" applyFont="1" applyBorder="1" applyAlignment="1">
      <alignment horizontal="right" vertical="center"/>
    </xf>
    <xf numFmtId="0" fontId="44" fillId="0" borderId="0" xfId="0" applyFont="1" applyAlignment="1">
      <alignment horizontal="justify" vertical="center"/>
    </xf>
    <xf numFmtId="0" fontId="7" fillId="0" borderId="53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59" fillId="0" borderId="54" xfId="0" applyFont="1" applyBorder="1" applyAlignment="1">
      <alignment horizontal="justify" vertical="center"/>
    </xf>
    <xf numFmtId="0" fontId="59" fillId="0" borderId="54" xfId="0" applyFont="1" applyBorder="1" applyAlignment="1">
      <alignment horizontal="justify" vertical="center" wrapText="1"/>
    </xf>
    <xf numFmtId="0" fontId="59" fillId="0" borderId="56" xfId="0" applyFont="1" applyBorder="1" applyAlignment="1">
      <alignment horizontal="justify" vertical="center" wrapText="1"/>
    </xf>
    <xf numFmtId="0" fontId="27" fillId="0" borderId="50" xfId="0" applyFont="1" applyBorder="1" applyAlignment="1">
      <alignment horizontal="center" vertical="center"/>
    </xf>
    <xf numFmtId="3" fontId="14" fillId="2" borderId="51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 wrapText="1"/>
    </xf>
    <xf numFmtId="0" fontId="58" fillId="0" borderId="0" xfId="0" applyFont="1" applyAlignment="1">
      <alignment horizontal="justify" vertical="center"/>
    </xf>
    <xf numFmtId="0" fontId="36" fillId="2" borderId="61" xfId="0" applyFont="1" applyFill="1" applyBorder="1" applyAlignment="1">
      <alignment vertical="center"/>
    </xf>
    <xf numFmtId="0" fontId="36" fillId="2" borderId="62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53" fillId="0" borderId="0" xfId="0" applyFont="1" applyAlignment="1">
      <alignment horizontal="justify" vertical="center"/>
    </xf>
    <xf numFmtId="3" fontId="14" fillId="0" borderId="48" xfId="0" applyNumberFormat="1" applyFont="1" applyBorder="1" applyAlignment="1">
      <alignment horizontal="right" vertical="center"/>
    </xf>
    <xf numFmtId="0" fontId="50" fillId="0" borderId="0" xfId="0" applyFont="1" applyAlignment="1">
      <alignment horizontal="justify" vertical="center"/>
    </xf>
    <xf numFmtId="0" fontId="7" fillId="0" borderId="48" xfId="0" applyFont="1" applyBorder="1" applyAlignment="1">
      <alignment vertical="center"/>
    </xf>
    <xf numFmtId="3" fontId="14" fillId="0" borderId="51" xfId="0" applyNumberFormat="1" applyFont="1" applyBorder="1" applyAlignment="1">
      <alignment horizontal="right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0" fontId="24" fillId="0" borderId="49" xfId="0" applyFont="1" applyBorder="1" applyAlignment="1">
      <alignment horizontal="center" vertical="center"/>
    </xf>
    <xf numFmtId="0" fontId="14" fillId="0" borderId="51" xfId="0" applyFont="1" applyBorder="1" applyAlignment="1">
      <alignment horizontal="right" vertical="center"/>
    </xf>
    <xf numFmtId="0" fontId="24" fillId="0" borderId="57" xfId="0" applyFont="1" applyBorder="1" applyAlignment="1">
      <alignment vertical="center"/>
    </xf>
    <xf numFmtId="3" fontId="61" fillId="0" borderId="51" xfId="0" applyNumberFormat="1" applyFont="1" applyBorder="1" applyAlignment="1">
      <alignment horizontal="right" vertical="center"/>
    </xf>
    <xf numFmtId="0" fontId="14" fillId="3" borderId="45" xfId="0" applyFont="1" applyFill="1" applyBorder="1" applyAlignment="1">
      <alignment horizontal="justify" vertical="center"/>
    </xf>
    <xf numFmtId="0" fontId="14" fillId="3" borderId="48" xfId="0" applyFont="1" applyFill="1" applyBorder="1" applyAlignment="1">
      <alignment horizontal="justify" vertical="center" wrapText="1"/>
    </xf>
    <xf numFmtId="0" fontId="59" fillId="3" borderId="48" xfId="0" applyFont="1" applyFill="1" applyBorder="1" applyAlignment="1">
      <alignment horizontal="justify" vertical="center" wrapText="1"/>
    </xf>
    <xf numFmtId="0" fontId="7" fillId="0" borderId="49" xfId="0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51" xfId="0" applyFont="1" applyBorder="1" applyAlignment="1">
      <alignment horizontal="left" vertical="center" indent="2"/>
    </xf>
    <xf numFmtId="0" fontId="7" fillId="0" borderId="51" xfId="0" applyFont="1" applyBorder="1" applyAlignment="1">
      <alignment vertical="center" wrapText="1"/>
    </xf>
    <xf numFmtId="0" fontId="14" fillId="0" borderId="51" xfId="0" applyFont="1" applyBorder="1" applyAlignment="1">
      <alignment vertical="center"/>
    </xf>
    <xf numFmtId="3" fontId="62" fillId="0" borderId="51" xfId="0" applyNumberFormat="1" applyFont="1" applyBorder="1" applyAlignment="1">
      <alignment horizontal="right" vertical="center"/>
    </xf>
    <xf numFmtId="0" fontId="8" fillId="0" borderId="6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1" fillId="0" borderId="60" xfId="0" applyFont="1" applyBorder="1" applyAlignment="1">
      <alignment vertical="center"/>
    </xf>
    <xf numFmtId="0" fontId="8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vertical="center"/>
    </xf>
    <xf numFmtId="0" fontId="60" fillId="0" borderId="0" xfId="0" applyFont="1" applyAlignment="1">
      <alignment horizontal="justify" vertical="center"/>
    </xf>
    <xf numFmtId="0" fontId="11" fillId="3" borderId="60" xfId="0" applyFont="1" applyFill="1" applyBorder="1" applyAlignment="1">
      <alignment horizontal="justify" vertical="center" wrapText="1"/>
    </xf>
    <xf numFmtId="0" fontId="60" fillId="3" borderId="49" xfId="0" applyFont="1" applyFill="1" applyBorder="1" applyAlignment="1">
      <alignment vertical="center"/>
    </xf>
    <xf numFmtId="0" fontId="60" fillId="3" borderId="48" xfId="0" applyFont="1" applyFill="1" applyBorder="1" applyAlignment="1">
      <alignment horizontal="right" vertical="center"/>
    </xf>
    <xf numFmtId="0" fontId="65" fillId="3" borderId="48" xfId="0" applyFont="1" applyFill="1" applyBorder="1" applyAlignment="1">
      <alignment horizontal="right" vertical="center"/>
    </xf>
    <xf numFmtId="3" fontId="65" fillId="3" borderId="48" xfId="0" applyNumberFormat="1" applyFont="1" applyFill="1" applyBorder="1" applyAlignment="1">
      <alignment horizontal="right" vertical="center"/>
    </xf>
    <xf numFmtId="0" fontId="11" fillId="3" borderId="49" xfId="0" applyFont="1" applyFill="1" applyBorder="1" applyAlignment="1">
      <alignment vertical="center"/>
    </xf>
    <xf numFmtId="0" fontId="60" fillId="3" borderId="51" xfId="0" applyFont="1" applyFill="1" applyBorder="1" applyAlignment="1">
      <alignment horizontal="right" vertical="center"/>
    </xf>
    <xf numFmtId="3" fontId="60" fillId="3" borderId="51" xfId="0" applyNumberFormat="1" applyFont="1" applyFill="1" applyBorder="1" applyAlignment="1">
      <alignment horizontal="right" vertical="center"/>
    </xf>
    <xf numFmtId="0" fontId="7" fillId="3" borderId="42" xfId="0" applyFont="1" applyFill="1" applyBorder="1" applyAlignment="1">
      <alignment vertical="center"/>
    </xf>
    <xf numFmtId="0" fontId="65" fillId="3" borderId="42" xfId="0" applyFont="1" applyFill="1" applyBorder="1" applyAlignment="1">
      <alignment horizontal="right" vertical="center"/>
    </xf>
    <xf numFmtId="3" fontId="7" fillId="3" borderId="42" xfId="0" applyNumberFormat="1" applyFont="1" applyFill="1" applyBorder="1" applyAlignment="1">
      <alignment horizontal="right" vertical="center"/>
    </xf>
    <xf numFmtId="3" fontId="65" fillId="3" borderId="42" xfId="0" applyNumberFormat="1" applyFont="1" applyFill="1" applyBorder="1" applyAlignment="1">
      <alignment horizontal="right" vertical="center"/>
    </xf>
    <xf numFmtId="0" fontId="8" fillId="4" borderId="59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vertical="center"/>
    </xf>
    <xf numFmtId="0" fontId="7" fillId="4" borderId="44" xfId="0" applyFont="1" applyFill="1" applyBorder="1" applyAlignment="1">
      <alignment vertical="center"/>
    </xf>
    <xf numFmtId="0" fontId="8" fillId="0" borderId="5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36" fillId="0" borderId="0" xfId="0" applyFont="1" applyAlignment="1">
      <alignment horizontal="justify" vertical="center"/>
    </xf>
    <xf numFmtId="0" fontId="66" fillId="0" borderId="0" xfId="0" applyFont="1" applyAlignment="1">
      <alignment horizontal="justify" vertical="center"/>
    </xf>
    <xf numFmtId="0" fontId="67" fillId="0" borderId="0" xfId="0" applyFont="1" applyAlignment="1">
      <alignment horizontal="justify" vertical="center"/>
    </xf>
    <xf numFmtId="0" fontId="68" fillId="0" borderId="0" xfId="0" applyFont="1" applyAlignment="1">
      <alignment horizontal="justify" vertical="center"/>
    </xf>
    <xf numFmtId="0" fontId="14" fillId="0" borderId="47" xfId="0" applyFont="1" applyBorder="1" applyAlignment="1">
      <alignment vertical="center"/>
    </xf>
    <xf numFmtId="0" fontId="46" fillId="0" borderId="0" xfId="0" applyFont="1" applyAlignment="1">
      <alignment vertical="center" wrapText="1"/>
    </xf>
    <xf numFmtId="0" fontId="69" fillId="0" borderId="0" xfId="0" applyFont="1" applyAlignment="1">
      <alignment horizontal="justify" vertical="center"/>
    </xf>
    <xf numFmtId="0" fontId="70" fillId="0" borderId="0" xfId="0" applyFont="1" applyAlignment="1">
      <alignment horizontal="justify" vertical="center"/>
    </xf>
    <xf numFmtId="0" fontId="71" fillId="0" borderId="0" xfId="0" applyFont="1" applyAlignment="1">
      <alignment horizontal="justify" vertical="center"/>
    </xf>
    <xf numFmtId="3" fontId="7" fillId="2" borderId="45" xfId="0" applyNumberFormat="1" applyFont="1" applyFill="1" applyBorder="1" applyAlignment="1">
      <alignment horizontal="right" vertical="center"/>
    </xf>
    <xf numFmtId="3" fontId="7" fillId="0" borderId="48" xfId="0" applyNumberFormat="1" applyFont="1" applyBorder="1" applyAlignment="1">
      <alignment horizontal="right" vertical="center"/>
    </xf>
    <xf numFmtId="0" fontId="14" fillId="2" borderId="6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right" vertical="center"/>
    </xf>
    <xf numFmtId="3" fontId="7" fillId="3" borderId="48" xfId="0" applyNumberFormat="1" applyFont="1" applyFill="1" applyBorder="1" applyAlignment="1">
      <alignment horizontal="right" vertical="center"/>
    </xf>
    <xf numFmtId="0" fontId="7" fillId="3" borderId="51" xfId="0" applyFont="1" applyFill="1" applyBorder="1" applyAlignment="1">
      <alignment horizontal="right" vertical="center"/>
    </xf>
    <xf numFmtId="3" fontId="7" fillId="3" borderId="51" xfId="0" applyNumberFormat="1" applyFont="1" applyFill="1" applyBorder="1" applyAlignment="1">
      <alignment horizontal="right" vertical="center"/>
    </xf>
    <xf numFmtId="0" fontId="24" fillId="0" borderId="0" xfId="9" applyFont="1" applyBorder="1" applyAlignment="1">
      <alignment horizontal="right"/>
    </xf>
    <xf numFmtId="0" fontId="6" fillId="0" borderId="0" xfId="9" applyBorder="1"/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165" fontId="7" fillId="0" borderId="18" xfId="4" applyNumberFormat="1" applyFont="1" applyFill="1" applyBorder="1"/>
    <xf numFmtId="165" fontId="34" fillId="0" borderId="18" xfId="4" applyNumberFormat="1" applyFont="1" applyFill="1" applyBorder="1"/>
    <xf numFmtId="0" fontId="6" fillId="0" borderId="0" xfId="9" applyBorder="1"/>
    <xf numFmtId="165" fontId="35" fillId="0" borderId="18" xfId="4" applyNumberFormat="1" applyFont="1" applyFill="1" applyBorder="1"/>
    <xf numFmtId="0" fontId="82" fillId="0" borderId="18" xfId="20" applyNumberFormat="1" applyFill="1" applyBorder="1" applyAlignment="1" applyProtection="1"/>
    <xf numFmtId="167" fontId="83" fillId="0" borderId="18" xfId="20" applyNumberFormat="1" applyFont="1" applyFill="1" applyBorder="1" applyAlignment="1" applyProtection="1">
      <alignment horizontal="center"/>
    </xf>
    <xf numFmtId="167" fontId="82" fillId="0" borderId="18" xfId="20" applyNumberFormat="1" applyFont="1" applyFill="1" applyBorder="1" applyAlignment="1" applyProtection="1"/>
    <xf numFmtId="3" fontId="82" fillId="0" borderId="18" xfId="20" applyNumberFormat="1" applyFill="1" applyBorder="1" applyAlignment="1" applyProtection="1"/>
    <xf numFmtId="167" fontId="84" fillId="0" borderId="18" xfId="20" applyNumberFormat="1" applyFont="1" applyFill="1" applyBorder="1" applyAlignment="1" applyProtection="1"/>
    <xf numFmtId="0" fontId="44" fillId="0" borderId="0" xfId="0" applyFont="1"/>
    <xf numFmtId="0" fontId="85" fillId="0" borderId="0" xfId="0" applyFont="1"/>
    <xf numFmtId="0" fontId="14" fillId="0" borderId="0" xfId="9" applyFont="1" applyBorder="1" applyAlignment="1"/>
    <xf numFmtId="0" fontId="8" fillId="0" borderId="42" xfId="9" applyFont="1" applyBorder="1"/>
    <xf numFmtId="0" fontId="0" fillId="0" borderId="40" xfId="0" applyBorder="1"/>
    <xf numFmtId="0" fontId="29" fillId="0" borderId="41" xfId="0" applyFont="1" applyBorder="1"/>
    <xf numFmtId="0" fontId="87" fillId="0" borderId="42" xfId="0" applyFont="1" applyBorder="1"/>
    <xf numFmtId="0" fontId="14" fillId="0" borderId="42" xfId="0" applyFont="1" applyBorder="1"/>
    <xf numFmtId="0" fontId="4" fillId="0" borderId="42" xfId="9" applyFont="1" applyBorder="1"/>
    <xf numFmtId="0" fontId="24" fillId="0" borderId="42" xfId="9" applyFont="1" applyBorder="1" applyAlignment="1">
      <alignment horizontal="left"/>
    </xf>
    <xf numFmtId="0" fontId="6" fillId="0" borderId="5" xfId="9" applyBorder="1" applyAlignment="1">
      <alignment horizontal="center"/>
    </xf>
    <xf numFmtId="0" fontId="29" fillId="0" borderId="42" xfId="11" applyFont="1" applyBorder="1"/>
    <xf numFmtId="0" fontId="29" fillId="0" borderId="42" xfId="11" applyFont="1" applyBorder="1" applyAlignment="1">
      <alignment horizontal="right"/>
    </xf>
    <xf numFmtId="0" fontId="29" fillId="0" borderId="42" xfId="11" applyFont="1" applyBorder="1" applyAlignment="1">
      <alignment horizontal="center"/>
    </xf>
    <xf numFmtId="0" fontId="10" fillId="0" borderId="42" xfId="0" applyFont="1" applyBorder="1"/>
    <xf numFmtId="14" fontId="29" fillId="0" borderId="7" xfId="0" applyNumberFormat="1" applyFont="1" applyBorder="1" applyAlignment="1">
      <alignment horizontal="left"/>
    </xf>
    <xf numFmtId="3" fontId="10" fillId="0" borderId="18" xfId="0" applyNumberFormat="1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horizontal="right" vertical="center"/>
    </xf>
    <xf numFmtId="37" fontId="35" fillId="0" borderId="28" xfId="4" applyNumberFormat="1" applyFont="1" applyFill="1" applyBorder="1" applyAlignment="1">
      <alignment horizontal="right"/>
    </xf>
    <xf numFmtId="0" fontId="0" fillId="0" borderId="0" xfId="0" applyFill="1"/>
    <xf numFmtId="168" fontId="10" fillId="0" borderId="0" xfId="26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166" fontId="0" fillId="0" borderId="18" xfId="0" applyNumberFormat="1" applyFill="1" applyBorder="1"/>
    <xf numFmtId="3" fontId="14" fillId="0" borderId="18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166" fontId="14" fillId="0" borderId="18" xfId="0" applyNumberFormat="1" applyFont="1" applyFill="1" applyBorder="1"/>
    <xf numFmtId="3" fontId="7" fillId="0" borderId="19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3" fontId="10" fillId="0" borderId="18" xfId="0" applyNumberFormat="1" applyFont="1" applyFill="1" applyBorder="1" applyAlignment="1">
      <alignment horizontal="right" vertical="center"/>
    </xf>
    <xf numFmtId="3" fontId="18" fillId="0" borderId="18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/>
    </xf>
    <xf numFmtId="168" fontId="10" fillId="0" borderId="0" xfId="26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1" fontId="18" fillId="0" borderId="18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/>
    </xf>
    <xf numFmtId="0" fontId="10" fillId="0" borderId="15" xfId="0" applyFont="1" applyFill="1" applyBorder="1"/>
    <xf numFmtId="0" fontId="8" fillId="0" borderId="18" xfId="0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left"/>
    </xf>
    <xf numFmtId="0" fontId="10" fillId="0" borderId="38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left" vertical="center"/>
    </xf>
    <xf numFmtId="3" fontId="10" fillId="0" borderId="33" xfId="0" applyNumberFormat="1" applyFont="1" applyFill="1" applyBorder="1" applyAlignment="1">
      <alignment horizontal="right"/>
    </xf>
    <xf numFmtId="0" fontId="8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4" fillId="0" borderId="43" xfId="0" applyFont="1" applyFill="1" applyBorder="1"/>
    <xf numFmtId="3" fontId="10" fillId="0" borderId="40" xfId="0" applyNumberFormat="1" applyFont="1" applyFill="1" applyBorder="1"/>
    <xf numFmtId="0" fontId="10" fillId="0" borderId="17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8" xfId="0" applyFont="1" applyFill="1" applyBorder="1"/>
    <xf numFmtId="0" fontId="14" fillId="0" borderId="17" xfId="0" applyFont="1" applyFill="1" applyBorder="1" applyAlignment="1">
      <alignment horizontal="left" vertical="center"/>
    </xf>
    <xf numFmtId="0" fontId="24" fillId="0" borderId="33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3" fontId="18" fillId="0" borderId="3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7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/>
    <xf numFmtId="168" fontId="10" fillId="0" borderId="0" xfId="26" applyNumberFormat="1" applyFont="1" applyFill="1"/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7" fillId="0" borderId="0" xfId="0" applyFont="1" applyFill="1"/>
    <xf numFmtId="0" fontId="88" fillId="0" borderId="0" xfId="0" applyFont="1" applyFill="1"/>
    <xf numFmtId="0" fontId="89" fillId="0" borderId="0" xfId="0" applyFont="1" applyFill="1"/>
    <xf numFmtId="0" fontId="44" fillId="0" borderId="0" xfId="0" applyFont="1" applyFill="1"/>
    <xf numFmtId="165" fontId="7" fillId="0" borderId="0" xfId="26" applyNumberFormat="1" applyFont="1" applyFill="1"/>
    <xf numFmtId="165" fontId="2" fillId="0" borderId="0" xfId="26" applyNumberFormat="1" applyFont="1" applyFill="1"/>
    <xf numFmtId="0" fontId="7" fillId="0" borderId="81" xfId="0" applyFont="1" applyFill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14" fontId="7" fillId="0" borderId="84" xfId="0" applyNumberFormat="1" applyFont="1" applyFill="1" applyBorder="1" applyAlignment="1">
      <alignment horizontal="center"/>
    </xf>
    <xf numFmtId="14" fontId="7" fillId="0" borderId="85" xfId="0" applyNumberFormat="1" applyFont="1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11" fillId="0" borderId="0" xfId="0" applyFont="1" applyFill="1" applyBorder="1"/>
    <xf numFmtId="0" fontId="0" fillId="0" borderId="81" xfId="0" applyFill="1" applyBorder="1" applyAlignment="1">
      <alignment horizontal="center"/>
    </xf>
    <xf numFmtId="3" fontId="7" fillId="0" borderId="81" xfId="29" applyNumberFormat="1" applyFill="1" applyBorder="1"/>
    <xf numFmtId="3" fontId="7" fillId="0" borderId="87" xfId="29" applyNumberFormat="1" applyFill="1" applyBorder="1"/>
    <xf numFmtId="0" fontId="0" fillId="0" borderId="88" xfId="0" applyFill="1" applyBorder="1" applyAlignment="1">
      <alignment horizontal="center"/>
    </xf>
    <xf numFmtId="0" fontId="11" fillId="0" borderId="18" xfId="0" applyFont="1" applyFill="1" applyBorder="1"/>
    <xf numFmtId="0" fontId="0" fillId="0" borderId="18" xfId="0" applyFill="1" applyBorder="1" applyAlignment="1">
      <alignment horizontal="center"/>
    </xf>
    <xf numFmtId="3" fontId="7" fillId="0" borderId="18" xfId="29" applyNumberFormat="1" applyFill="1" applyBorder="1"/>
    <xf numFmtId="3" fontId="7" fillId="0" borderId="89" xfId="29" applyNumberFormat="1" applyFill="1" applyBorder="1"/>
    <xf numFmtId="3" fontId="0" fillId="0" borderId="0" xfId="0" applyNumberFormat="1" applyFill="1" applyBorder="1"/>
    <xf numFmtId="0" fontId="7" fillId="0" borderId="90" xfId="0" applyFont="1" applyFill="1" applyBorder="1" applyAlignment="1">
      <alignment vertical="center"/>
    </xf>
    <xf numFmtId="0" fontId="21" fillId="0" borderId="91" xfId="0" applyFont="1" applyFill="1" applyBorder="1" applyAlignment="1">
      <alignment vertical="center"/>
    </xf>
    <xf numFmtId="0" fontId="21" fillId="0" borderId="91" xfId="0" applyFont="1" applyFill="1" applyBorder="1" applyAlignment="1">
      <alignment horizontal="center" vertical="center"/>
    </xf>
    <xf numFmtId="3" fontId="21" fillId="0" borderId="91" xfId="29" applyNumberFormat="1" applyFont="1" applyFill="1" applyBorder="1" applyAlignment="1">
      <alignment vertical="center"/>
    </xf>
    <xf numFmtId="3" fontId="0" fillId="0" borderId="0" xfId="0" applyNumberFormat="1" applyFill="1"/>
    <xf numFmtId="0" fontId="0" fillId="0" borderId="92" xfId="0" applyFill="1" applyBorder="1" applyAlignment="1">
      <alignment horizontal="center"/>
    </xf>
    <xf numFmtId="3" fontId="7" fillId="0" borderId="92" xfId="29" applyNumberFormat="1" applyFill="1" applyBorder="1"/>
    <xf numFmtId="165" fontId="7" fillId="0" borderId="92" xfId="15" applyNumberFormat="1" applyFont="1" applyFill="1" applyBorder="1"/>
    <xf numFmtId="165" fontId="2" fillId="0" borderId="18" xfId="26" applyNumberFormat="1" applyFont="1" applyFill="1" applyBorder="1"/>
    <xf numFmtId="165" fontId="7" fillId="0" borderId="18" xfId="15" applyNumberFormat="1" applyFont="1" applyFill="1" applyBorder="1"/>
    <xf numFmtId="165" fontId="2" fillId="0" borderId="18" xfId="15" applyNumberFormat="1" applyFont="1" applyFill="1" applyBorder="1"/>
    <xf numFmtId="0" fontId="0" fillId="0" borderId="93" xfId="0" applyFill="1" applyBorder="1" applyAlignment="1">
      <alignment horizontal="center"/>
    </xf>
    <xf numFmtId="3" fontId="7" fillId="0" borderId="93" xfId="29" applyNumberFormat="1" applyFill="1" applyBorder="1"/>
    <xf numFmtId="0" fontId="0" fillId="0" borderId="20" xfId="0" applyFill="1" applyBorder="1" applyAlignment="1">
      <alignment horizontal="center"/>
    </xf>
    <xf numFmtId="3" fontId="7" fillId="0" borderId="20" xfId="29" applyNumberFormat="1" applyFill="1" applyBorder="1"/>
    <xf numFmtId="3" fontId="29" fillId="0" borderId="20" xfId="29" applyNumberFormat="1" applyFont="1" applyFill="1" applyBorder="1"/>
    <xf numFmtId="3" fontId="7" fillId="0" borderId="94" xfId="29" applyNumberFormat="1" applyFill="1" applyBorder="1"/>
    <xf numFmtId="168" fontId="0" fillId="0" borderId="0" xfId="26" applyNumberFormat="1" applyFont="1" applyFill="1"/>
    <xf numFmtId="165" fontId="0" fillId="0" borderId="0" xfId="26" applyNumberFormat="1" applyFont="1" applyFill="1"/>
    <xf numFmtId="0" fontId="14" fillId="0" borderId="0" xfId="0" applyFont="1" applyFill="1" applyBorder="1"/>
    <xf numFmtId="165" fontId="2" fillId="0" borderId="0" xfId="15" applyNumberFormat="1" applyFont="1" applyFill="1"/>
    <xf numFmtId="0" fontId="0" fillId="0" borderId="80" xfId="0" applyFill="1" applyBorder="1" applyAlignment="1">
      <alignment horizontal="center"/>
    </xf>
    <xf numFmtId="3" fontId="7" fillId="0" borderId="82" xfId="29" applyNumberFormat="1" applyFill="1" applyBorder="1"/>
    <xf numFmtId="168" fontId="2" fillId="0" borderId="18" xfId="30" applyNumberFormat="1" applyFont="1" applyBorder="1"/>
    <xf numFmtId="0" fontId="2" fillId="0" borderId="18" xfId="1" applyFont="1" applyBorder="1"/>
    <xf numFmtId="14" fontId="7" fillId="0" borderId="96" xfId="0" applyNumberFormat="1" applyFont="1" applyFill="1" applyBorder="1" applyAlignment="1">
      <alignment horizontal="center"/>
    </xf>
    <xf numFmtId="14" fontId="7" fillId="0" borderId="97" xfId="0" applyNumberFormat="1" applyFont="1" applyFill="1" applyBorder="1" applyAlignment="1">
      <alignment horizontal="center"/>
    </xf>
    <xf numFmtId="0" fontId="11" fillId="0" borderId="64" xfId="0" applyFont="1" applyFill="1" applyBorder="1"/>
    <xf numFmtId="165" fontId="2" fillId="0" borderId="64" xfId="26" applyNumberFormat="1" applyFont="1" applyFill="1" applyBorder="1"/>
    <xf numFmtId="0" fontId="0" fillId="0" borderId="98" xfId="0" applyFill="1" applyBorder="1" applyAlignment="1">
      <alignment horizontal="center"/>
    </xf>
    <xf numFmtId="0" fontId="11" fillId="0" borderId="93" xfId="0" applyFont="1" applyFill="1" applyBorder="1"/>
    <xf numFmtId="165" fontId="2" fillId="0" borderId="93" xfId="26" applyNumberFormat="1" applyFont="1" applyFill="1" applyBorder="1"/>
    <xf numFmtId="3" fontId="7" fillId="0" borderId="99" xfId="29" applyNumberFormat="1" applyFill="1" applyBorder="1"/>
    <xf numFmtId="165" fontId="2" fillId="0" borderId="46" xfId="26" applyNumberFormat="1" applyFont="1" applyFill="1" applyBorder="1"/>
    <xf numFmtId="3" fontId="21" fillId="0" borderId="100" xfId="29" applyNumberFormat="1" applyFont="1" applyFill="1" applyBorder="1" applyAlignment="1">
      <alignment vertical="center"/>
    </xf>
    <xf numFmtId="0" fontId="11" fillId="0" borderId="92" xfId="0" applyFont="1" applyFill="1" applyBorder="1"/>
    <xf numFmtId="0" fontId="0" fillId="0" borderId="101" xfId="0" applyFill="1" applyBorder="1" applyAlignment="1">
      <alignment horizontal="center"/>
    </xf>
    <xf numFmtId="0" fontId="11" fillId="0" borderId="19" xfId="0" applyFont="1" applyFill="1" applyBorder="1"/>
    <xf numFmtId="0" fontId="0" fillId="0" borderId="19" xfId="0" applyFill="1" applyBorder="1" applyAlignment="1">
      <alignment horizontal="center"/>
    </xf>
    <xf numFmtId="165" fontId="2" fillId="0" borderId="19" xfId="26" applyNumberFormat="1" applyFont="1" applyFill="1" applyBorder="1"/>
    <xf numFmtId="165" fontId="2" fillId="0" borderId="19" xfId="15" applyNumberFormat="1" applyFont="1" applyFill="1" applyBorder="1"/>
    <xf numFmtId="3" fontId="7" fillId="0" borderId="19" xfId="29" applyNumberFormat="1" applyFill="1" applyBorder="1"/>
    <xf numFmtId="3" fontId="7" fillId="0" borderId="102" xfId="29" applyNumberFormat="1" applyFill="1" applyBorder="1"/>
    <xf numFmtId="0" fontId="18" fillId="0" borderId="16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horizontal="center" vertical="center"/>
    </xf>
    <xf numFmtId="0" fontId="18" fillId="0" borderId="19" xfId="0" applyFont="1" applyFill="1" applyBorder="1" applyAlignment="1">
      <alignment vertical="center"/>
    </xf>
    <xf numFmtId="0" fontId="18" fillId="0" borderId="0" xfId="0" applyFont="1" applyFill="1"/>
    <xf numFmtId="0" fontId="10" fillId="0" borderId="18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3" fontId="84" fillId="0" borderId="18" xfId="20" applyNumberFormat="1" applyFont="1" applyFill="1" applyBorder="1" applyAlignment="1" applyProtection="1"/>
    <xf numFmtId="0" fontId="10" fillId="0" borderId="17" xfId="0" applyFont="1" applyFill="1" applyBorder="1" applyAlignment="1">
      <alignment horizontal="center" vertical="center"/>
    </xf>
    <xf numFmtId="167" fontId="86" fillId="0" borderId="18" xfId="10" applyNumberFormat="1" applyFont="1" applyFill="1" applyBorder="1"/>
    <xf numFmtId="3" fontId="14" fillId="0" borderId="18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168" fontId="10" fillId="0" borderId="0" xfId="26" applyNumberFormat="1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18" xfId="0" applyFont="1" applyFill="1" applyBorder="1"/>
    <xf numFmtId="3" fontId="10" fillId="0" borderId="18" xfId="0" applyNumberFormat="1" applyFont="1" applyFill="1" applyBorder="1"/>
    <xf numFmtId="0" fontId="18" fillId="0" borderId="18" xfId="0" applyFont="1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3" fontId="18" fillId="0" borderId="18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7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vertical="center"/>
    </xf>
    <xf numFmtId="0" fontId="34" fillId="0" borderId="0" xfId="9" applyFont="1" applyFill="1" applyBorder="1"/>
    <xf numFmtId="0" fontId="45" fillId="0" borderId="0" xfId="9" applyFont="1" applyFill="1" applyBorder="1" applyAlignment="1">
      <alignment vertical="center" wrapText="1"/>
    </xf>
    <xf numFmtId="0" fontId="75" fillId="0" borderId="0" xfId="5" applyFont="1" applyFill="1" applyBorder="1" applyAlignment="1">
      <alignment horizontal="left" vertical="center" wrapText="1"/>
    </xf>
    <xf numFmtId="0" fontId="75" fillId="0" borderId="0" xfId="9" applyFont="1" applyFill="1" applyBorder="1" applyAlignment="1">
      <alignment horizontal="center" vertical="center" wrapText="1"/>
    </xf>
    <xf numFmtId="0" fontId="34" fillId="0" borderId="0" xfId="9" applyFont="1" applyFill="1" applyBorder="1" applyAlignment="1">
      <alignment horizontal="left"/>
    </xf>
    <xf numFmtId="0" fontId="76" fillId="0" borderId="0" xfId="9" applyFont="1" applyFill="1" applyBorder="1"/>
    <xf numFmtId="0" fontId="34" fillId="0" borderId="0" xfId="9" applyFont="1" applyFill="1" applyBorder="1" applyAlignment="1"/>
    <xf numFmtId="37" fontId="34" fillId="0" borderId="0" xfId="4" applyNumberFormat="1" applyFont="1" applyFill="1" applyBorder="1"/>
    <xf numFmtId="0" fontId="34" fillId="0" borderId="0" xfId="9" applyFont="1" applyFill="1" applyBorder="1" applyAlignment="1">
      <alignment horizontal="left" indent="2"/>
    </xf>
    <xf numFmtId="0" fontId="34" fillId="0" borderId="0" xfId="9" quotePrefix="1" applyFont="1" applyFill="1" applyBorder="1" applyAlignment="1">
      <alignment horizontal="left"/>
    </xf>
    <xf numFmtId="0" fontId="76" fillId="0" borderId="0" xfId="9" applyFont="1" applyFill="1" applyBorder="1" applyAlignment="1">
      <alignment horizontal="left"/>
    </xf>
    <xf numFmtId="37" fontId="74" fillId="0" borderId="0" xfId="8" applyNumberFormat="1" applyFill="1" applyBorder="1"/>
    <xf numFmtId="0" fontId="6" fillId="0" borderId="0" xfId="9" applyFill="1" applyBorder="1"/>
    <xf numFmtId="0" fontId="6" fillId="0" borderId="0" xfId="9" applyFill="1" applyBorder="1" applyAlignment="1">
      <alignment horizontal="left"/>
    </xf>
    <xf numFmtId="0" fontId="76" fillId="0" borderId="0" xfId="9" applyFont="1" applyFill="1" applyBorder="1" applyAlignment="1">
      <alignment horizontal="right"/>
    </xf>
    <xf numFmtId="0" fontId="75" fillId="0" borderId="0" xfId="9" applyFont="1" applyFill="1" applyBorder="1" applyAlignment="1">
      <alignment horizontal="left"/>
    </xf>
    <xf numFmtId="37" fontId="75" fillId="0" borderId="0" xfId="4" applyNumberFormat="1" applyFont="1" applyFill="1" applyBorder="1"/>
    <xf numFmtId="165" fontId="75" fillId="0" borderId="0" xfId="4" applyNumberFormat="1" applyFont="1" applyFill="1" applyBorder="1"/>
    <xf numFmtId="0" fontId="77" fillId="0" borderId="0" xfId="6" applyFont="1" applyFill="1" applyBorder="1" applyAlignment="1">
      <alignment horizontal="left"/>
    </xf>
    <xf numFmtId="0" fontId="78" fillId="0" borderId="0" xfId="7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168" fontId="14" fillId="0" borderId="18" xfId="26" applyNumberFormat="1" applyFont="1" applyFill="1" applyBorder="1" applyAlignment="1">
      <alignment horizontal="right" vertical="center"/>
    </xf>
    <xf numFmtId="165" fontId="10" fillId="0" borderId="0" xfId="0" applyNumberFormat="1" applyFont="1" applyFill="1" applyAlignment="1">
      <alignment vertical="center"/>
    </xf>
    <xf numFmtId="165" fontId="1" fillId="0" borderId="0" xfId="35" applyNumberFormat="1" applyFont="1" applyFill="1"/>
    <xf numFmtId="165" fontId="1" fillId="0" borderId="0" xfId="34" applyNumberFormat="1" applyFont="1" applyFill="1"/>
    <xf numFmtId="0" fontId="1" fillId="0" borderId="0" xfId="31" applyFill="1"/>
    <xf numFmtId="165" fontId="1" fillId="0" borderId="0" xfId="33" applyNumberFormat="1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4" fillId="0" borderId="0" xfId="0" applyFont="1"/>
    <xf numFmtId="165" fontId="10" fillId="0" borderId="0" xfId="0" applyNumberFormat="1" applyFont="1" applyFill="1" applyBorder="1" applyAlignment="1">
      <alignment vertical="center"/>
    </xf>
    <xf numFmtId="165" fontId="1" fillId="0" borderId="0" xfId="32" applyNumberFormat="1" applyFont="1" applyFill="1"/>
    <xf numFmtId="0" fontId="37" fillId="0" borderId="0" xfId="2" applyFont="1" applyFill="1" applyBorder="1" applyAlignment="1">
      <alignment horizontal="left"/>
    </xf>
    <xf numFmtId="0" fontId="35" fillId="0" borderId="22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35" fillId="0" borderId="23" xfId="0" applyFont="1" applyFill="1" applyBorder="1"/>
    <xf numFmtId="0" fontId="35" fillId="0" borderId="24" xfId="0" applyFont="1" applyFill="1" applyBorder="1"/>
    <xf numFmtId="165" fontId="18" fillId="0" borderId="25" xfId="3" applyNumberFormat="1" applyFont="1" applyFill="1" applyBorder="1" applyAlignment="1">
      <alignment horizontal="center"/>
    </xf>
    <xf numFmtId="0" fontId="35" fillId="0" borderId="34" xfId="0" applyFont="1" applyFill="1" applyBorder="1"/>
    <xf numFmtId="0" fontId="35" fillId="0" borderId="26" xfId="0" applyFont="1" applyFill="1" applyBorder="1"/>
    <xf numFmtId="0" fontId="35" fillId="0" borderId="27" xfId="0" applyFont="1" applyFill="1" applyBorder="1"/>
    <xf numFmtId="0" fontId="42" fillId="0" borderId="25" xfId="0" applyFont="1" applyFill="1" applyBorder="1" applyAlignment="1">
      <alignment horizontal="left"/>
    </xf>
    <xf numFmtId="165" fontId="33" fillId="0" borderId="25" xfId="4" applyNumberFormat="1" applyFont="1" applyFill="1" applyBorder="1" applyAlignment="1">
      <alignment horizontal="left"/>
    </xf>
    <xf numFmtId="165" fontId="33" fillId="0" borderId="25" xfId="4" applyNumberFormat="1" applyFont="1" applyFill="1" applyBorder="1" applyAlignment="1">
      <alignment horizontal="center"/>
    </xf>
    <xf numFmtId="165" fontId="18" fillId="0" borderId="35" xfId="3" applyNumberFormat="1" applyFont="1" applyFill="1" applyBorder="1" applyAlignment="1">
      <alignment horizontal="center"/>
    </xf>
    <xf numFmtId="165" fontId="18" fillId="0" borderId="28" xfId="3" applyNumberFormat="1" applyFont="1" applyFill="1" applyBorder="1" applyAlignment="1">
      <alignment horizontal="center"/>
    </xf>
    <xf numFmtId="0" fontId="43" fillId="0" borderId="25" xfId="0" applyFont="1" applyFill="1" applyBorder="1" applyAlignment="1">
      <alignment horizontal="left"/>
    </xf>
    <xf numFmtId="0" fontId="44" fillId="0" borderId="0" xfId="0" applyFont="1" applyFill="1" applyAlignment="1">
      <alignment horizontal="left"/>
    </xf>
    <xf numFmtId="0" fontId="35" fillId="0" borderId="29" xfId="0" applyFont="1" applyFill="1" applyBorder="1"/>
    <xf numFmtId="0" fontId="43" fillId="0" borderId="30" xfId="0" applyFont="1" applyFill="1" applyBorder="1"/>
    <xf numFmtId="165" fontId="18" fillId="0" borderId="30" xfId="3" applyNumberFormat="1" applyFont="1" applyFill="1" applyBorder="1" applyAlignment="1">
      <alignment horizontal="center"/>
    </xf>
    <xf numFmtId="165" fontId="18" fillId="0" borderId="36" xfId="3" applyNumberFormat="1" applyFont="1" applyFill="1" applyBorder="1" applyAlignment="1">
      <alignment horizontal="center"/>
    </xf>
    <xf numFmtId="165" fontId="18" fillId="0" borderId="31" xfId="3" applyNumberFormat="1" applyFont="1" applyFill="1" applyBorder="1" applyAlignment="1">
      <alignment horizontal="center"/>
    </xf>
    <xf numFmtId="0" fontId="35" fillId="0" borderId="32" xfId="0" applyFont="1" applyFill="1" applyBorder="1"/>
    <xf numFmtId="0" fontId="42" fillId="0" borderId="33" xfId="0" applyFont="1" applyFill="1" applyBorder="1"/>
    <xf numFmtId="165" fontId="18" fillId="0" borderId="33" xfId="3" applyNumberFormat="1" applyFont="1" applyFill="1" applyBorder="1" applyAlignment="1">
      <alignment horizontal="center"/>
    </xf>
    <xf numFmtId="165" fontId="18" fillId="0" borderId="79" xfId="3" applyNumberFormat="1" applyFont="1" applyFill="1" applyBorder="1" applyAlignment="1">
      <alignment horizontal="center"/>
    </xf>
    <xf numFmtId="3" fontId="39" fillId="0" borderId="0" xfId="0" applyNumberFormat="1" applyFont="1" applyFill="1" applyBorder="1"/>
    <xf numFmtId="0" fontId="40" fillId="0" borderId="0" xfId="0" applyFont="1" applyFill="1"/>
    <xf numFmtId="0" fontId="41" fillId="0" borderId="0" xfId="0" applyFont="1" applyFill="1"/>
    <xf numFmtId="0" fontId="29" fillId="0" borderId="7" xfId="0" applyFont="1" applyBorder="1" applyAlignment="1">
      <alignment horizontal="center"/>
    </xf>
    <xf numFmtId="46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21" fontId="29" fillId="0" borderId="0" xfId="0" applyNumberFormat="1" applyFont="1" applyBorder="1" applyAlignment="1">
      <alignment horizontal="center"/>
    </xf>
    <xf numFmtId="0" fontId="18" fillId="0" borderId="1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right" vertical="center"/>
    </xf>
    <xf numFmtId="3" fontId="10" fillId="0" borderId="20" xfId="0" applyNumberFormat="1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3" fontId="18" fillId="0" borderId="19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49" fontId="79" fillId="0" borderId="0" xfId="9" applyNumberFormat="1" applyFont="1" applyFill="1" applyBorder="1" applyAlignment="1">
      <alignment horizontal="left"/>
    </xf>
    <xf numFmtId="49" fontId="37" fillId="0" borderId="0" xfId="2" applyNumberFormat="1" applyFont="1" applyFill="1" applyBorder="1" applyAlignment="1">
      <alignment horizontal="left"/>
    </xf>
    <xf numFmtId="0" fontId="37" fillId="0" borderId="0" xfId="2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4" fillId="0" borderId="58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76" xfId="0" applyFont="1" applyBorder="1" applyAlignment="1">
      <alignment vertical="center"/>
    </xf>
    <xf numFmtId="0" fontId="14" fillId="0" borderId="52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46" fillId="0" borderId="66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11" fillId="3" borderId="61" xfId="0" applyFont="1" applyFill="1" applyBorder="1" applyAlignment="1">
      <alignment horizontal="justify" vertical="center" wrapText="1"/>
    </xf>
    <xf numFmtId="0" fontId="11" fillId="3" borderId="73" xfId="0" applyFont="1" applyFill="1" applyBorder="1" applyAlignment="1">
      <alignment horizontal="justify" vertical="center" wrapText="1"/>
    </xf>
    <xf numFmtId="0" fontId="64" fillId="3" borderId="52" xfId="0" applyFont="1" applyFill="1" applyBorder="1" applyAlignment="1">
      <alignment horizontal="justify" vertical="center" wrapText="1"/>
    </xf>
    <xf numFmtId="0" fontId="64" fillId="3" borderId="46" xfId="0" applyFont="1" applyFill="1" applyBorder="1" applyAlignment="1">
      <alignment horizontal="justify" vertical="center" wrapText="1"/>
    </xf>
    <xf numFmtId="0" fontId="64" fillId="3" borderId="47" xfId="0" applyFont="1" applyFill="1" applyBorder="1" applyAlignment="1">
      <alignment horizontal="justify" vertical="center" wrapText="1"/>
    </xf>
    <xf numFmtId="0" fontId="64" fillId="3" borderId="74" xfId="0" applyFont="1" applyFill="1" applyBorder="1" applyAlignment="1">
      <alignment horizontal="justify" vertical="center" wrapText="1"/>
    </xf>
    <xf numFmtId="0" fontId="46" fillId="0" borderId="75" xfId="0" applyFont="1" applyBorder="1" applyAlignment="1">
      <alignment vertical="center" wrapText="1"/>
    </xf>
    <xf numFmtId="0" fontId="7" fillId="0" borderId="64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3" fontId="7" fillId="0" borderId="61" xfId="0" applyNumberFormat="1" applyFont="1" applyBorder="1" applyAlignment="1">
      <alignment horizontal="right" vertical="center"/>
    </xf>
    <xf numFmtId="3" fontId="7" fillId="0" borderId="71" xfId="0" applyNumberFormat="1" applyFont="1" applyBorder="1" applyAlignment="1">
      <alignment horizontal="right" vertical="center"/>
    </xf>
    <xf numFmtId="0" fontId="63" fillId="3" borderId="72" xfId="0" applyFont="1" applyFill="1" applyBorder="1" applyAlignment="1">
      <alignment horizontal="justify" vertical="center"/>
    </xf>
    <xf numFmtId="0" fontId="14" fillId="0" borderId="52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center" vertical="center" wrapText="1"/>
    </xf>
    <xf numFmtId="0" fontId="24" fillId="2" borderId="66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67" xfId="0" applyFont="1" applyFill="1" applyBorder="1" applyAlignment="1">
      <alignment horizontal="center" vertical="center" wrapText="1"/>
    </xf>
    <xf numFmtId="0" fontId="28" fillId="2" borderId="68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center" vertical="center"/>
    </xf>
    <xf numFmtId="0" fontId="28" fillId="2" borderId="57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4" fillId="0" borderId="58" xfId="0" applyFont="1" applyBorder="1" applyAlignment="1">
      <alignment horizontal="justify" vertical="center"/>
    </xf>
    <xf numFmtId="0" fontId="14" fillId="0" borderId="55" xfId="0" applyFont="1" applyBorder="1" applyAlignment="1">
      <alignment horizontal="justify" vertical="center"/>
    </xf>
    <xf numFmtId="0" fontId="14" fillId="0" borderId="54" xfId="0" applyFont="1" applyBorder="1" applyAlignment="1">
      <alignment horizontal="justify" vertical="center"/>
    </xf>
    <xf numFmtId="0" fontId="21" fillId="0" borderId="46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36" fillId="2" borderId="52" xfId="0" applyFont="1" applyFill="1" applyBorder="1" applyAlignment="1">
      <alignment horizontal="center" vertical="center"/>
    </xf>
    <xf numFmtId="0" fontId="36" fillId="2" borderId="46" xfId="0" applyFont="1" applyFill="1" applyBorder="1" applyAlignment="1">
      <alignment horizontal="center" vertical="center"/>
    </xf>
    <xf numFmtId="0" fontId="36" fillId="2" borderId="47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7" fillId="0" borderId="80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/>
    </xf>
  </cellXfs>
  <cellStyles count="36">
    <cellStyle name="Check Cell" xfId="7" builtinId="23"/>
    <cellStyle name="Comma" xfId="26" builtinId="3"/>
    <cellStyle name="Comma [0]" xfId="10" builtinId="6"/>
    <cellStyle name="Comma [0] 2" xfId="13"/>
    <cellStyle name="Comma 10" xfId="34"/>
    <cellStyle name="Comma 11" xfId="35"/>
    <cellStyle name="Comma 2" xfId="4"/>
    <cellStyle name="Comma 2 2" xfId="14"/>
    <cellStyle name="Comma 3" xfId="15"/>
    <cellStyle name="Comma 4" xfId="16"/>
    <cellStyle name="Comma 5" xfId="12"/>
    <cellStyle name="Comma 6" xfId="28"/>
    <cellStyle name="Comma 7" xfId="3"/>
    <cellStyle name="Comma 8" xfId="32"/>
    <cellStyle name="Comma 9" xfId="33"/>
    <cellStyle name="Comma_21.Aktivet Afatgjata Materiale  09" xfId="29"/>
    <cellStyle name="Comma_aam" xfId="30"/>
    <cellStyle name="Good" xfId="6" builtinId="26"/>
    <cellStyle name="Heading 3" xfId="2" builtinId="18"/>
    <cellStyle name="Heading 4" xfId="5" builtinId="19"/>
    <cellStyle name="Normal" xfId="0" builtinId="0"/>
    <cellStyle name="Normal 2" xfId="1"/>
    <cellStyle name="Normal 2 2" xfId="18"/>
    <cellStyle name="Normal 2 3" xfId="17"/>
    <cellStyle name="Normal 3" xfId="9"/>
    <cellStyle name="Normal 3 2" xfId="19"/>
    <cellStyle name="Normal 4" xfId="20"/>
    <cellStyle name="Normal 5" xfId="21"/>
    <cellStyle name="Normal 6" xfId="22"/>
    <cellStyle name="Normal 7" xfId="11"/>
    <cellStyle name="Normal 8" xfId="27"/>
    <cellStyle name="Normal 9" xfId="31"/>
    <cellStyle name="Normale_BILANCIO FKT 1997" xfId="23"/>
    <cellStyle name="Percent 2" xfId="25"/>
    <cellStyle name="Percent 3" xfId="24"/>
    <cellStyle name="Total" xfId="8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cuments\BILANCE%20%20VITI=2015=SHEFQETI\1=H.B-=%20%20%20ANDI%20EURO=%202015=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 I BIL 2015"/>
      <sheetName val="AKTIVI 2015"/>
      <sheetName val="PASIVI 2015"/>
      <sheetName val="TE ARDHURAT 2015"/>
      <sheetName val="FLUKSI MED 2"/>
      <sheetName val="INVENTARI AKTIVEVE"/>
      <sheetName val="AMORTIZIMET 2010"/>
      <sheetName val="KAPITALI =2014="/>
      <sheetName val="KAPAKU I FUNDIT 2010"/>
      <sheetName val="Raport"/>
    </sheetNames>
    <sheetDataSet>
      <sheetData sheetId="0" refreshError="1"/>
      <sheetData sheetId="1" refreshError="1"/>
      <sheetData sheetId="2"/>
      <sheetData sheetId="3">
        <row r="35">
          <cell r="F35">
            <v>5.1369404300317237E-2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workbookViewId="0">
      <selection activeCell="P21" sqref="P21"/>
    </sheetView>
  </sheetViews>
  <sheetFormatPr defaultColWidth="9.140625" defaultRowHeight="12.75" x14ac:dyDescent="0.2"/>
  <cols>
    <col min="1" max="1" width="2" style="14" customWidth="1"/>
    <col min="2" max="2" width="3.7109375" style="14" customWidth="1"/>
    <col min="3" max="3" width="9.140625" style="14"/>
    <col min="4" max="4" width="9.28515625" style="14" customWidth="1"/>
    <col min="5" max="5" width="11.42578125" style="14" customWidth="1"/>
    <col min="6" max="6" width="12.85546875" style="14" customWidth="1"/>
    <col min="7" max="7" width="5.42578125" style="14" customWidth="1"/>
    <col min="8" max="8" width="11.42578125" style="14" customWidth="1"/>
    <col min="9" max="9" width="9.140625" style="14"/>
    <col min="10" max="10" width="3.140625" style="14" customWidth="1"/>
    <col min="11" max="11" width="9.140625" style="14"/>
    <col min="12" max="12" width="1.85546875" style="14" customWidth="1"/>
    <col min="13" max="16384" width="9.140625" style="14"/>
  </cols>
  <sheetData>
    <row r="1" spans="2:11" ht="9.75" customHeight="1" thickBot="1" x14ac:dyDescent="0.25"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2:11" ht="13.5" thickTop="1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11" s="57" customFormat="1" ht="19.5" customHeight="1" thickBot="1" x14ac:dyDescent="0.3">
      <c r="B3" s="53"/>
      <c r="C3" s="54" t="s">
        <v>24</v>
      </c>
      <c r="D3" s="54"/>
      <c r="E3" s="54"/>
      <c r="F3" s="197" t="s">
        <v>241</v>
      </c>
      <c r="G3" s="198"/>
      <c r="H3" s="199"/>
      <c r="I3" s="174"/>
      <c r="J3" s="173"/>
      <c r="K3" s="196"/>
    </row>
    <row r="4" spans="2:11" s="57" customFormat="1" ht="21.75" customHeight="1" thickTop="1" thickBot="1" x14ac:dyDescent="0.25">
      <c r="B4" s="53"/>
      <c r="C4" s="186" t="s">
        <v>242</v>
      </c>
      <c r="D4" s="186"/>
      <c r="E4" s="54"/>
      <c r="F4" s="190"/>
      <c r="G4" s="191"/>
      <c r="H4" s="5"/>
      <c r="I4" s="54"/>
      <c r="J4"/>
      <c r="K4" s="56"/>
    </row>
    <row r="5" spans="2:11" s="57" customFormat="1" ht="18.75" customHeight="1" thickTop="1" thickBot="1" x14ac:dyDescent="0.3">
      <c r="B5" s="53"/>
      <c r="C5" s="54" t="s">
        <v>5</v>
      </c>
      <c r="D5" s="54"/>
      <c r="E5" s="54"/>
      <c r="F5" s="174"/>
      <c r="G5" s="195" t="s">
        <v>240</v>
      </c>
      <c r="H5" s="189"/>
      <c r="I5" s="174"/>
      <c r="J5" s="54"/>
      <c r="K5" s="56"/>
    </row>
    <row r="6" spans="2:11" s="57" customFormat="1" ht="14.1" customHeight="1" thickTop="1" x14ac:dyDescent="0.25">
      <c r="B6" s="53"/>
      <c r="C6" s="54"/>
      <c r="D6" s="54"/>
      <c r="E6" s="54"/>
      <c r="F6" s="179"/>
      <c r="G6" s="188"/>
      <c r="H6" s="179"/>
      <c r="I6" s="174"/>
      <c r="J6" s="54"/>
      <c r="K6" s="56"/>
    </row>
    <row r="7" spans="2:11" s="57" customFormat="1" ht="14.1" customHeight="1" thickBot="1" x14ac:dyDescent="0.3">
      <c r="B7" s="53"/>
      <c r="C7" s="54" t="s">
        <v>0</v>
      </c>
      <c r="D7" s="54"/>
      <c r="E7" s="54"/>
      <c r="F7" s="194" t="s">
        <v>246</v>
      </c>
      <c r="G7" s="174"/>
      <c r="H7" s="176"/>
      <c r="I7" s="176"/>
      <c r="J7" s="54"/>
      <c r="K7" s="56"/>
    </row>
    <row r="8" spans="2:11" s="57" customFormat="1" ht="14.1" customHeight="1" thickTop="1" x14ac:dyDescent="0.25">
      <c r="B8" s="53"/>
      <c r="C8" s="54" t="s">
        <v>1</v>
      </c>
      <c r="D8" s="54"/>
      <c r="E8" s="54"/>
      <c r="F8" s="174"/>
      <c r="G8" s="174"/>
      <c r="H8" s="174"/>
      <c r="I8" s="174"/>
      <c r="J8" s="54"/>
      <c r="K8" s="56"/>
    </row>
    <row r="9" spans="2:11" s="57" customFormat="1" ht="14.1" customHeight="1" x14ac:dyDescent="0.25">
      <c r="B9" s="53"/>
      <c r="C9" s="54"/>
      <c r="D9" s="54"/>
      <c r="E9" s="54"/>
      <c r="F9" s="174"/>
      <c r="G9" s="174"/>
      <c r="H9" s="174"/>
      <c r="I9" s="174"/>
      <c r="J9" s="54"/>
      <c r="K9" s="56"/>
    </row>
    <row r="10" spans="2:11" s="57" customFormat="1" ht="14.1" customHeight="1" thickBot="1" x14ac:dyDescent="0.35">
      <c r="B10" s="53"/>
      <c r="C10" s="54" t="s">
        <v>10</v>
      </c>
      <c r="D10" s="54"/>
      <c r="E10" s="54"/>
      <c r="F10" s="192" t="s">
        <v>243</v>
      </c>
      <c r="G10" s="193"/>
      <c r="H10" s="187"/>
      <c r="I10"/>
      <c r="J10" s="54"/>
      <c r="K10" s="56"/>
    </row>
    <row r="11" spans="2:11" s="57" customFormat="1" ht="14.1" customHeight="1" thickTop="1" x14ac:dyDescent="0.25">
      <c r="B11" s="53"/>
      <c r="C11" s="54"/>
      <c r="D11" s="54"/>
      <c r="E11" s="54"/>
      <c r="F11" s="175"/>
      <c r="G11" s="179"/>
      <c r="H11" s="179"/>
      <c r="I11" s="179"/>
      <c r="J11" s="54"/>
      <c r="K11" s="56"/>
    </row>
    <row r="12" spans="2:11" s="57" customFormat="1" ht="14.1" customHeight="1" x14ac:dyDescent="0.2">
      <c r="B12" s="53"/>
      <c r="C12" s="54"/>
      <c r="D12" s="54"/>
      <c r="E12" s="54"/>
      <c r="F12" s="12"/>
      <c r="G12" s="12"/>
      <c r="H12" s="12"/>
      <c r="I12" s="12"/>
      <c r="J12" s="54"/>
      <c r="K12" s="56"/>
    </row>
    <row r="13" spans="2:11" ht="15" x14ac:dyDescent="0.25">
      <c r="B13" s="11"/>
      <c r="C13" s="12"/>
      <c r="D13" s="12"/>
      <c r="E13" s="12"/>
      <c r="F13" s="174"/>
      <c r="G13" s="174"/>
      <c r="H13" s="174"/>
      <c r="I13" s="174"/>
      <c r="J13" s="12"/>
      <c r="K13" s="13"/>
    </row>
    <row r="14" spans="2:11" ht="15" x14ac:dyDescent="0.25">
      <c r="B14" s="11"/>
      <c r="C14" s="12"/>
      <c r="D14" s="12"/>
      <c r="E14" s="12"/>
      <c r="F14" s="174"/>
      <c r="G14" s="174"/>
      <c r="H14" s="174"/>
      <c r="I14" s="174"/>
      <c r="J14" s="12"/>
      <c r="K14" s="13"/>
    </row>
    <row r="15" spans="2:11" ht="15.75" x14ac:dyDescent="0.25">
      <c r="B15" s="11"/>
      <c r="C15" s="12"/>
      <c r="D15" s="12"/>
      <c r="E15" s="12"/>
      <c r="F15" s="175"/>
      <c r="G15" s="174"/>
      <c r="H15" s="174"/>
      <c r="I15" s="174"/>
      <c r="J15" s="12"/>
      <c r="K15" s="13"/>
    </row>
    <row r="16" spans="2:11" ht="15.75" x14ac:dyDescent="0.25">
      <c r="B16" s="11"/>
      <c r="C16" s="12"/>
      <c r="D16" s="12"/>
      <c r="E16" s="12"/>
      <c r="F16" s="175"/>
      <c r="G16" s="174"/>
      <c r="H16" s="174"/>
      <c r="I16" s="174"/>
      <c r="J16" s="12"/>
      <c r="K16" s="13"/>
    </row>
    <row r="17" spans="2:11" x14ac:dyDescent="0.2">
      <c r="B17" s="11"/>
      <c r="C17" s="12"/>
      <c r="D17" s="12"/>
      <c r="E17" s="12"/>
      <c r="F17" s="12"/>
      <c r="G17" s="12"/>
      <c r="H17" s="12"/>
      <c r="I17" s="12"/>
      <c r="J17" s="12"/>
      <c r="K17" s="13"/>
    </row>
    <row r="18" spans="2:1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3"/>
    </row>
    <row r="19" spans="2:11" x14ac:dyDescent="0.2">
      <c r="B19" s="11"/>
      <c r="C19" s="12"/>
      <c r="D19" s="12"/>
      <c r="E19" s="12"/>
      <c r="F19" s="12"/>
      <c r="G19" s="12"/>
      <c r="H19" s="12"/>
      <c r="I19" s="12"/>
      <c r="J19" s="12"/>
      <c r="K19" s="13"/>
    </row>
    <row r="20" spans="2:11" s="416" customFormat="1" x14ac:dyDescent="0.2">
      <c r="B20" s="413"/>
      <c r="C20" s="414"/>
      <c r="D20" s="414"/>
      <c r="E20" s="414" t="s">
        <v>344</v>
      </c>
      <c r="F20" s="414"/>
      <c r="G20" s="414"/>
      <c r="H20" s="414"/>
      <c r="I20" s="414"/>
      <c r="J20" s="414"/>
      <c r="K20" s="415"/>
    </row>
    <row r="21" spans="2:11" s="416" customFormat="1" x14ac:dyDescent="0.2">
      <c r="B21" s="413"/>
      <c r="D21" s="414"/>
      <c r="E21" s="414"/>
      <c r="F21" s="414"/>
      <c r="G21" s="414"/>
      <c r="H21" s="414"/>
      <c r="I21" s="414"/>
      <c r="J21" s="414"/>
      <c r="K21" s="415"/>
    </row>
    <row r="22" spans="2:11" s="416" customFormat="1" x14ac:dyDescent="0.2">
      <c r="B22" s="413"/>
      <c r="C22" s="414"/>
      <c r="D22" s="414" t="s">
        <v>345</v>
      </c>
      <c r="E22" s="414"/>
      <c r="F22" s="414"/>
      <c r="G22" s="414"/>
      <c r="H22" s="414"/>
      <c r="I22" s="414"/>
      <c r="J22" s="414"/>
      <c r="K22" s="415"/>
    </row>
    <row r="23" spans="2:11" s="416" customFormat="1" x14ac:dyDescent="0.2">
      <c r="B23" s="413"/>
      <c r="C23" s="414"/>
      <c r="D23" s="414" t="s">
        <v>346</v>
      </c>
      <c r="E23" s="414"/>
      <c r="F23" s="414"/>
      <c r="G23" s="414"/>
      <c r="H23" s="414"/>
      <c r="I23" s="414"/>
      <c r="J23" s="414"/>
      <c r="K23" s="415"/>
    </row>
    <row r="24" spans="2:11" s="416" customFormat="1" x14ac:dyDescent="0.2">
      <c r="B24" s="413"/>
      <c r="C24" s="414"/>
      <c r="D24" s="414"/>
      <c r="E24" s="414"/>
      <c r="F24" s="414"/>
      <c r="G24" s="414"/>
      <c r="H24" s="414"/>
      <c r="I24" s="414"/>
      <c r="J24" s="414"/>
      <c r="K24" s="415"/>
    </row>
    <row r="25" spans="2:11" s="416" customFormat="1" x14ac:dyDescent="0.2">
      <c r="B25" s="413"/>
      <c r="C25" s="414"/>
      <c r="D25" s="414"/>
      <c r="E25" s="414"/>
      <c r="F25" s="414"/>
      <c r="G25" s="414"/>
      <c r="H25" s="414"/>
      <c r="I25" s="414"/>
      <c r="J25" s="414"/>
      <c r="K25" s="415"/>
    </row>
    <row r="26" spans="2:11" s="416" customFormat="1" x14ac:dyDescent="0.2">
      <c r="B26" s="413"/>
      <c r="C26" s="414"/>
      <c r="D26" s="414"/>
      <c r="E26" s="414"/>
      <c r="F26" s="414"/>
      <c r="G26" s="414"/>
      <c r="H26" s="414"/>
      <c r="I26" s="414"/>
      <c r="J26" s="414"/>
      <c r="K26" s="415"/>
    </row>
    <row r="27" spans="2:11" s="416" customFormat="1" x14ac:dyDescent="0.2">
      <c r="B27" s="413"/>
      <c r="C27" s="414"/>
      <c r="D27" s="414"/>
      <c r="E27" s="414" t="s">
        <v>347</v>
      </c>
      <c r="F27" s="414"/>
      <c r="G27" s="414"/>
      <c r="H27" s="414"/>
      <c r="I27" s="414"/>
      <c r="J27" s="414"/>
      <c r="K27" s="415"/>
    </row>
    <row r="28" spans="2:11" x14ac:dyDescent="0.2">
      <c r="B28" s="11"/>
      <c r="C28" s="12"/>
      <c r="D28" s="12"/>
      <c r="E28" s="12"/>
      <c r="F28" s="12"/>
      <c r="G28" s="12"/>
      <c r="H28" s="12"/>
      <c r="I28" s="12"/>
      <c r="J28" s="12"/>
      <c r="K28" s="13"/>
    </row>
    <row r="29" spans="2:11" x14ac:dyDescent="0.2">
      <c r="B29" s="11"/>
      <c r="C29" s="12"/>
      <c r="D29" s="12"/>
      <c r="E29" s="12"/>
      <c r="F29" s="12"/>
      <c r="G29" s="12"/>
      <c r="H29" s="12"/>
      <c r="I29" s="12"/>
      <c r="J29" s="12"/>
      <c r="K29" s="13"/>
    </row>
    <row r="30" spans="2:11" x14ac:dyDescent="0.2">
      <c r="B30" s="11"/>
      <c r="C30" s="12"/>
      <c r="D30" s="12"/>
      <c r="E30" s="12"/>
      <c r="F30" s="12"/>
      <c r="G30" s="12"/>
      <c r="H30" s="12"/>
      <c r="I30" s="12"/>
      <c r="J30" s="12"/>
      <c r="K30" s="13"/>
    </row>
    <row r="31" spans="2:11" x14ac:dyDescent="0.2">
      <c r="B31" s="11"/>
      <c r="C31" s="12"/>
      <c r="D31" s="12"/>
      <c r="E31" s="12"/>
      <c r="F31" s="12"/>
      <c r="G31" s="12"/>
      <c r="H31" s="12"/>
      <c r="I31" s="12"/>
      <c r="J31" s="12"/>
      <c r="K31" s="13"/>
    </row>
    <row r="32" spans="2:11" x14ac:dyDescent="0.2">
      <c r="B32" s="11"/>
      <c r="C32" s="12"/>
      <c r="D32" s="12"/>
      <c r="E32" s="12"/>
      <c r="F32" s="12"/>
      <c r="G32" s="12"/>
      <c r="H32" s="12"/>
      <c r="I32" s="12"/>
      <c r="J32" s="12"/>
      <c r="K32" s="13"/>
    </row>
    <row r="33" spans="2:11" x14ac:dyDescent="0.2">
      <c r="B33" s="11"/>
      <c r="C33" s="12"/>
      <c r="D33" s="12"/>
      <c r="E33" s="12"/>
      <c r="F33" s="12"/>
      <c r="G33" s="12"/>
      <c r="H33" s="12"/>
      <c r="I33" s="12"/>
      <c r="J33" s="12"/>
      <c r="K33" s="13"/>
    </row>
    <row r="34" spans="2:11" x14ac:dyDescent="0.2">
      <c r="B34" s="11"/>
      <c r="C34" s="12"/>
      <c r="D34" s="12"/>
      <c r="E34" s="12"/>
      <c r="F34" s="12"/>
      <c r="G34" s="12"/>
      <c r="H34" s="12"/>
      <c r="I34" s="12"/>
      <c r="J34" s="12"/>
      <c r="K34" s="13"/>
    </row>
    <row r="35" spans="2:11" x14ac:dyDescent="0.2">
      <c r="B35" s="11"/>
      <c r="C35" s="12"/>
      <c r="D35" s="12"/>
      <c r="E35" s="12"/>
      <c r="F35" s="12"/>
      <c r="G35" s="12"/>
      <c r="H35" s="12"/>
      <c r="I35" s="12"/>
      <c r="J35" s="12"/>
      <c r="K35" s="13"/>
    </row>
    <row r="36" spans="2:11" x14ac:dyDescent="0.2">
      <c r="B36" s="11"/>
      <c r="C36" s="12"/>
      <c r="D36" s="12"/>
      <c r="E36" s="12"/>
      <c r="F36" s="12"/>
      <c r="G36" s="12"/>
      <c r="H36" s="12"/>
      <c r="I36" s="12"/>
      <c r="J36" s="12"/>
      <c r="K36" s="13"/>
    </row>
    <row r="37" spans="2:11" x14ac:dyDescent="0.2">
      <c r="B37" s="11"/>
      <c r="C37" s="12"/>
      <c r="D37" s="12"/>
      <c r="E37" s="12"/>
      <c r="F37" s="12"/>
      <c r="G37" s="12"/>
      <c r="H37" s="12"/>
      <c r="I37" s="12"/>
      <c r="J37" s="12"/>
      <c r="K37" s="13"/>
    </row>
    <row r="38" spans="2:11" x14ac:dyDescent="0.2">
      <c r="B38" s="11"/>
      <c r="C38" s="12"/>
      <c r="D38" s="12"/>
      <c r="E38" s="12"/>
      <c r="F38" s="12"/>
      <c r="G38" s="12"/>
      <c r="H38" s="12"/>
      <c r="I38" s="12"/>
      <c r="J38" s="12"/>
      <c r="K38" s="13"/>
    </row>
    <row r="39" spans="2:11" x14ac:dyDescent="0.2">
      <c r="B39" s="11"/>
      <c r="C39" s="12"/>
      <c r="D39" s="12"/>
      <c r="E39" s="12"/>
      <c r="F39" s="12"/>
      <c r="G39" s="12"/>
      <c r="H39" s="12"/>
      <c r="I39" s="12"/>
      <c r="J39" s="12"/>
      <c r="K39" s="13"/>
    </row>
    <row r="40" spans="2:11" x14ac:dyDescent="0.2">
      <c r="B40" s="53"/>
      <c r="C40" s="54" t="s">
        <v>19</v>
      </c>
      <c r="D40" s="54"/>
      <c r="E40" s="54"/>
      <c r="F40" s="54"/>
      <c r="G40" s="54"/>
      <c r="H40" s="448" t="s">
        <v>238</v>
      </c>
      <c r="I40" s="448"/>
      <c r="J40" s="54"/>
      <c r="K40" s="56"/>
    </row>
    <row r="41" spans="2:11" x14ac:dyDescent="0.2">
      <c r="B41" s="53"/>
      <c r="C41" s="54" t="s">
        <v>20</v>
      </c>
      <c r="D41" s="54"/>
      <c r="E41" s="54"/>
      <c r="F41" s="54"/>
      <c r="G41" s="54"/>
      <c r="H41" s="451" t="s">
        <v>247</v>
      </c>
      <c r="I41" s="451"/>
      <c r="J41" s="54"/>
      <c r="K41" s="56"/>
    </row>
    <row r="42" spans="2:11" ht="9" customHeight="1" x14ac:dyDescent="0.2">
      <c r="B42" s="53"/>
      <c r="C42" s="54" t="s">
        <v>14</v>
      </c>
      <c r="D42" s="54"/>
      <c r="E42" s="54"/>
      <c r="F42" s="54"/>
      <c r="G42" s="54"/>
      <c r="H42" s="451" t="s">
        <v>225</v>
      </c>
      <c r="I42" s="451"/>
      <c r="J42" s="54"/>
      <c r="K42" s="56"/>
    </row>
    <row r="43" spans="2:11" x14ac:dyDescent="0.2">
      <c r="B43" s="53"/>
      <c r="C43" s="54" t="s">
        <v>15</v>
      </c>
      <c r="D43" s="54"/>
      <c r="E43" s="54"/>
      <c r="F43" s="54"/>
      <c r="G43" s="54"/>
      <c r="H43" s="451" t="s">
        <v>239</v>
      </c>
      <c r="I43" s="451"/>
      <c r="J43" s="54"/>
      <c r="K43" s="56"/>
    </row>
    <row r="44" spans="2:11" x14ac:dyDescent="0.2">
      <c r="B44" s="11"/>
      <c r="C44" s="12"/>
      <c r="D44" s="12"/>
      <c r="E44" s="12"/>
      <c r="F44" s="12"/>
      <c r="G44" s="12"/>
      <c r="H44" s="12"/>
      <c r="I44" s="12"/>
      <c r="J44" s="12"/>
      <c r="K44" s="13"/>
    </row>
    <row r="45" spans="2:11" s="57" customFormat="1" ht="12.95" customHeight="1" x14ac:dyDescent="0.2">
      <c r="B45" s="59"/>
      <c r="C45" s="54" t="s">
        <v>21</v>
      </c>
      <c r="D45" s="54"/>
      <c r="E45" s="54"/>
      <c r="F45" s="54"/>
      <c r="G45" s="58" t="s">
        <v>16</v>
      </c>
      <c r="H45" s="452" t="s">
        <v>276</v>
      </c>
      <c r="I45" s="450"/>
      <c r="J45" s="60"/>
      <c r="K45" s="61"/>
    </row>
    <row r="46" spans="2:11" s="57" customFormat="1" ht="12.95" customHeight="1" x14ac:dyDescent="0.2">
      <c r="B46" s="59"/>
      <c r="C46" s="54"/>
      <c r="D46" s="54"/>
      <c r="E46" s="54"/>
      <c r="F46" s="54"/>
      <c r="G46" s="58" t="s">
        <v>17</v>
      </c>
      <c r="H46" s="449" t="s">
        <v>277</v>
      </c>
      <c r="I46" s="450"/>
      <c r="J46" s="60"/>
      <c r="K46" s="61"/>
    </row>
    <row r="47" spans="2:11" s="57" customFormat="1" ht="12.95" customHeight="1" x14ac:dyDescent="0.2">
      <c r="B47" s="59"/>
      <c r="C47" s="54"/>
      <c r="D47" s="54"/>
      <c r="E47" s="54"/>
      <c r="F47" s="54"/>
      <c r="G47" s="58"/>
      <c r="H47" s="58"/>
      <c r="I47" s="58"/>
      <c r="J47" s="60"/>
      <c r="K47" s="61"/>
    </row>
    <row r="48" spans="2:11" s="57" customFormat="1" ht="12.95" customHeight="1" x14ac:dyDescent="0.2">
      <c r="B48" s="59"/>
      <c r="C48" s="54" t="s">
        <v>18</v>
      </c>
      <c r="D48" s="54"/>
      <c r="E48" s="54"/>
      <c r="F48" s="58"/>
      <c r="G48" s="54"/>
      <c r="H48" s="201">
        <v>43169</v>
      </c>
      <c r="I48" s="55"/>
      <c r="J48" s="60"/>
      <c r="K48" s="61"/>
    </row>
    <row r="49" spans="2:11" x14ac:dyDescent="0.2">
      <c r="B49" s="63"/>
      <c r="C49" s="64"/>
      <c r="D49" s="64"/>
      <c r="E49" s="64"/>
      <c r="F49" s="64"/>
      <c r="G49" s="64"/>
      <c r="H49" s="64"/>
      <c r="I49" s="64"/>
      <c r="J49" s="64"/>
      <c r="K49" s="65"/>
    </row>
    <row r="50" spans="2:11" s="62" customFormat="1" ht="12.95" customHeight="1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2:11" s="62" customFormat="1" ht="12.9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2:11" s="62" customFormat="1" ht="7.5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2:11" s="62" customFormat="1" ht="12.95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2:11" ht="22.5" customHeight="1" x14ac:dyDescent="0.2"/>
    <row r="55" spans="2:11" ht="6.75" customHeight="1" x14ac:dyDescent="0.2"/>
  </sheetData>
  <mergeCells count="6">
    <mergeCell ref="H40:I40"/>
    <mergeCell ref="H46:I46"/>
    <mergeCell ref="H41:I41"/>
    <mergeCell ref="H42:I42"/>
    <mergeCell ref="H43:I43"/>
    <mergeCell ref="H45:I45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2:I23"/>
    </sheetView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topLeftCell="B40" workbookViewId="0">
      <selection activeCell="E18" sqref="E18"/>
    </sheetView>
  </sheetViews>
  <sheetFormatPr defaultColWidth="9.140625" defaultRowHeight="12.75" x14ac:dyDescent="0.2"/>
  <cols>
    <col min="1" max="1" width="4.28515625" style="245" customWidth="1"/>
    <col min="2" max="3" width="3.7109375" style="278" customWidth="1"/>
    <col min="4" max="4" width="4" style="278" customWidth="1"/>
    <col min="5" max="5" width="63.7109375" style="245" customWidth="1"/>
    <col min="6" max="7" width="15.7109375" style="275" customWidth="1"/>
    <col min="8" max="8" width="11.85546875" style="245" customWidth="1"/>
    <col min="9" max="9" width="28.140625" style="245" customWidth="1"/>
    <col min="10" max="10" width="23.42578125" style="245" customWidth="1"/>
    <col min="11" max="11" width="13.42578125" style="245" customWidth="1"/>
    <col min="12" max="16384" width="9.140625" style="245"/>
  </cols>
  <sheetData>
    <row r="1" spans="2:10" s="209" customFormat="1" ht="9" customHeight="1" x14ac:dyDescent="0.2">
      <c r="B1" s="346"/>
      <c r="C1" s="347"/>
      <c r="D1" s="347"/>
      <c r="E1" s="348"/>
      <c r="F1" s="349"/>
      <c r="G1" s="349"/>
    </row>
    <row r="2" spans="2:10" s="209" customFormat="1" ht="18" customHeight="1" x14ac:dyDescent="0.2">
      <c r="B2" s="454" t="s">
        <v>208</v>
      </c>
      <c r="C2" s="455"/>
      <c r="D2" s="455"/>
      <c r="E2" s="455"/>
      <c r="F2" s="455"/>
      <c r="G2" s="456"/>
    </row>
    <row r="3" spans="2:10" ht="13.9" customHeight="1" x14ac:dyDescent="0.2">
      <c r="B3" s="362"/>
      <c r="C3" s="362"/>
      <c r="D3" s="362"/>
      <c r="E3" s="363"/>
      <c r="F3" s="364"/>
      <c r="G3" s="364"/>
    </row>
    <row r="4" spans="2:10" s="351" customFormat="1" ht="21" customHeight="1" x14ac:dyDescent="0.2">
      <c r="B4" s="365" t="s">
        <v>2</v>
      </c>
      <c r="C4" s="453" t="s">
        <v>6</v>
      </c>
      <c r="D4" s="453"/>
      <c r="E4" s="453"/>
      <c r="F4" s="246">
        <v>2017</v>
      </c>
      <c r="G4" s="246">
        <v>2016</v>
      </c>
    </row>
    <row r="5" spans="2:10" s="209" customFormat="1" ht="14.85" customHeight="1" x14ac:dyDescent="0.25">
      <c r="B5" s="352"/>
      <c r="C5" s="457" t="s">
        <v>75</v>
      </c>
      <c r="D5" s="457"/>
      <c r="E5" s="457"/>
      <c r="F5" s="202"/>
      <c r="G5" s="202"/>
      <c r="H5" s="411" t="s">
        <v>301</v>
      </c>
      <c r="I5" s="411"/>
      <c r="J5" s="409">
        <v>8595462.9928600006</v>
      </c>
    </row>
    <row r="6" spans="2:10" s="209" customFormat="1" ht="14.85" customHeight="1" x14ac:dyDescent="0.25">
      <c r="B6" s="352"/>
      <c r="C6" s="366" t="s">
        <v>100</v>
      </c>
      <c r="D6" s="401" t="s">
        <v>7</v>
      </c>
      <c r="E6" s="367"/>
      <c r="F6" s="180">
        <f>F7+F8</f>
        <v>1929391</v>
      </c>
      <c r="G6" s="180">
        <f>G7+G8</f>
        <v>5835055</v>
      </c>
      <c r="H6" s="411">
        <v>401</v>
      </c>
      <c r="I6" s="411" t="s">
        <v>302</v>
      </c>
      <c r="J6" s="409"/>
    </row>
    <row r="7" spans="2:10" s="209" customFormat="1" ht="14.85" customHeight="1" x14ac:dyDescent="0.25">
      <c r="B7" s="352"/>
      <c r="C7" s="400"/>
      <c r="D7" s="352">
        <v>1</v>
      </c>
      <c r="E7" s="368" t="s">
        <v>8</v>
      </c>
      <c r="F7" s="184">
        <v>1895755</v>
      </c>
      <c r="G7" s="184">
        <v>5835055</v>
      </c>
      <c r="H7" s="411">
        <v>101</v>
      </c>
      <c r="I7" s="411" t="s">
        <v>303</v>
      </c>
      <c r="J7" s="409">
        <v>100000</v>
      </c>
    </row>
    <row r="8" spans="2:10" s="209" customFormat="1" ht="14.85" customHeight="1" x14ac:dyDescent="0.25">
      <c r="B8" s="352"/>
      <c r="C8" s="400"/>
      <c r="D8" s="352">
        <v>2</v>
      </c>
      <c r="E8" s="368" t="s">
        <v>9</v>
      </c>
      <c r="F8" s="184">
        <v>33636</v>
      </c>
      <c r="G8" s="184">
        <v>0</v>
      </c>
      <c r="H8" s="411">
        <v>108</v>
      </c>
      <c r="I8" s="411" t="s">
        <v>304</v>
      </c>
      <c r="J8" s="409">
        <v>7102799</v>
      </c>
    </row>
    <row r="9" spans="2:10" s="209" customFormat="1" ht="14.85" customHeight="1" x14ac:dyDescent="0.25">
      <c r="B9" s="352"/>
      <c r="C9" s="366" t="s">
        <v>100</v>
      </c>
      <c r="D9" s="401" t="s">
        <v>36</v>
      </c>
      <c r="E9" s="368"/>
      <c r="F9" s="203">
        <f>F10+F11+F12+F13</f>
        <v>0</v>
      </c>
      <c r="G9" s="203">
        <v>0</v>
      </c>
      <c r="H9" s="411">
        <v>109</v>
      </c>
      <c r="I9" s="411" t="s">
        <v>305</v>
      </c>
      <c r="J9" s="409">
        <v>15627854</v>
      </c>
    </row>
    <row r="10" spans="2:10" s="209" customFormat="1" ht="14.85" customHeight="1" x14ac:dyDescent="0.25">
      <c r="B10" s="352"/>
      <c r="C10" s="400"/>
      <c r="D10" s="352">
        <v>1</v>
      </c>
      <c r="E10" s="368" t="s">
        <v>38</v>
      </c>
      <c r="F10" s="203">
        <v>0</v>
      </c>
      <c r="G10" s="203">
        <v>0</v>
      </c>
      <c r="H10" s="411">
        <v>2121</v>
      </c>
      <c r="I10" s="411" t="s">
        <v>306</v>
      </c>
      <c r="J10" s="409">
        <v>117765802</v>
      </c>
    </row>
    <row r="11" spans="2:10" s="209" customFormat="1" ht="14.85" customHeight="1" x14ac:dyDescent="0.25">
      <c r="B11" s="352"/>
      <c r="C11" s="400"/>
      <c r="D11" s="352">
        <v>2</v>
      </c>
      <c r="E11" s="368" t="s">
        <v>39</v>
      </c>
      <c r="F11" s="203">
        <v>0</v>
      </c>
      <c r="G11" s="203">
        <v>0</v>
      </c>
      <c r="H11" s="411">
        <v>2133</v>
      </c>
      <c r="I11" s="411" t="s">
        <v>307</v>
      </c>
      <c r="J11" s="409">
        <v>171271875</v>
      </c>
    </row>
    <row r="12" spans="2:10" s="209" customFormat="1" ht="14.85" customHeight="1" x14ac:dyDescent="0.25">
      <c r="B12" s="352"/>
      <c r="C12" s="400"/>
      <c r="D12" s="352">
        <v>3</v>
      </c>
      <c r="E12" s="368" t="s">
        <v>37</v>
      </c>
      <c r="F12" s="203">
        <v>0</v>
      </c>
      <c r="G12" s="203">
        <v>0</v>
      </c>
      <c r="H12" s="411">
        <v>215</v>
      </c>
      <c r="I12" s="411" t="s">
        <v>261</v>
      </c>
      <c r="J12" s="409">
        <v>4390042.8115900001</v>
      </c>
    </row>
    <row r="13" spans="2:10" s="209" customFormat="1" ht="14.85" customHeight="1" x14ac:dyDescent="0.25">
      <c r="B13" s="352"/>
      <c r="C13" s="400"/>
      <c r="D13" s="352"/>
      <c r="E13" s="368"/>
      <c r="F13" s="203"/>
      <c r="G13" s="203"/>
      <c r="H13" s="411">
        <v>2181</v>
      </c>
      <c r="I13" s="411" t="s">
        <v>308</v>
      </c>
      <c r="J13" s="409">
        <v>252992</v>
      </c>
    </row>
    <row r="14" spans="2:10" s="209" customFormat="1" ht="14.85" customHeight="1" x14ac:dyDescent="0.25">
      <c r="B14" s="352"/>
      <c r="C14" s="366" t="s">
        <v>100</v>
      </c>
      <c r="D14" s="401" t="s">
        <v>40</v>
      </c>
      <c r="E14" s="368"/>
      <c r="F14" s="355">
        <f>F15+F18</f>
        <v>8912137</v>
      </c>
      <c r="G14" s="355">
        <f>G15+G18</f>
        <v>17317050.99000001</v>
      </c>
      <c r="H14" s="411">
        <v>2182</v>
      </c>
      <c r="I14" s="411" t="s">
        <v>309</v>
      </c>
      <c r="J14" s="409">
        <v>152430</v>
      </c>
    </row>
    <row r="15" spans="2:10" s="209" customFormat="1" ht="14.85" customHeight="1" x14ac:dyDescent="0.25">
      <c r="B15" s="352"/>
      <c r="C15" s="400"/>
      <c r="D15" s="352">
        <v>1</v>
      </c>
      <c r="E15" s="368" t="s">
        <v>41</v>
      </c>
      <c r="F15" s="412">
        <v>3310815</v>
      </c>
      <c r="G15" s="184">
        <v>15036456</v>
      </c>
      <c r="H15" s="411">
        <v>2811</v>
      </c>
      <c r="I15" s="411" t="s">
        <v>310</v>
      </c>
      <c r="J15" s="409">
        <v>-38082</v>
      </c>
    </row>
    <row r="16" spans="2:10" s="209" customFormat="1" ht="14.85" customHeight="1" x14ac:dyDescent="0.25">
      <c r="B16" s="352"/>
      <c r="C16" s="400"/>
      <c r="D16" s="352">
        <v>2</v>
      </c>
      <c r="E16" s="368" t="s">
        <v>42</v>
      </c>
      <c r="F16" s="181">
        <v>0</v>
      </c>
      <c r="G16" s="181">
        <v>0</v>
      </c>
      <c r="H16" s="411">
        <v>2812</v>
      </c>
      <c r="I16" s="411" t="s">
        <v>311</v>
      </c>
      <c r="J16" s="409">
        <v>-4308638</v>
      </c>
    </row>
    <row r="17" spans="2:11" s="209" customFormat="1" ht="14.85" customHeight="1" x14ac:dyDescent="0.25">
      <c r="B17" s="352"/>
      <c r="C17" s="400"/>
      <c r="D17" s="352">
        <v>3</v>
      </c>
      <c r="E17" s="368" t="s">
        <v>43</v>
      </c>
      <c r="F17" s="181">
        <v>0</v>
      </c>
      <c r="G17" s="181">
        <v>0</v>
      </c>
      <c r="H17" s="411">
        <v>2813</v>
      </c>
      <c r="I17" s="411" t="s">
        <v>312</v>
      </c>
      <c r="J17" s="409">
        <v>-67224667</v>
      </c>
    </row>
    <row r="18" spans="2:11" s="209" customFormat="1" ht="14.85" customHeight="1" x14ac:dyDescent="0.25">
      <c r="B18" s="352"/>
      <c r="C18" s="400"/>
      <c r="D18" s="352">
        <v>4</v>
      </c>
      <c r="E18" s="368" t="s">
        <v>249</v>
      </c>
      <c r="F18" s="412">
        <v>5601322</v>
      </c>
      <c r="G18" s="184">
        <v>2280594.99000001</v>
      </c>
      <c r="H18" s="411">
        <v>2815</v>
      </c>
      <c r="I18" s="411" t="s">
        <v>313</v>
      </c>
      <c r="J18" s="409">
        <v>-336000</v>
      </c>
    </row>
    <row r="19" spans="2:11" s="209" customFormat="1" ht="14.85" customHeight="1" x14ac:dyDescent="0.25">
      <c r="B19" s="352"/>
      <c r="C19" s="400"/>
      <c r="D19" s="352">
        <v>5</v>
      </c>
      <c r="E19" s="368" t="s">
        <v>44</v>
      </c>
      <c r="F19" s="181">
        <v>0</v>
      </c>
      <c r="G19" s="181">
        <v>0</v>
      </c>
      <c r="H19" s="411">
        <v>3124</v>
      </c>
      <c r="I19" s="411" t="s">
        <v>314</v>
      </c>
      <c r="J19" s="409">
        <v>5.4569682106375702E-12</v>
      </c>
    </row>
    <row r="20" spans="2:11" s="209" customFormat="1" ht="14.85" customHeight="1" x14ac:dyDescent="0.25">
      <c r="B20" s="352"/>
      <c r="C20" s="400"/>
      <c r="D20" s="352"/>
      <c r="E20" s="368"/>
      <c r="F20" s="203"/>
      <c r="G20" s="203"/>
      <c r="H20" s="411">
        <v>351</v>
      </c>
      <c r="I20" s="411" t="s">
        <v>315</v>
      </c>
      <c r="J20" s="409">
        <v>0</v>
      </c>
    </row>
    <row r="21" spans="2:11" s="209" customFormat="1" ht="14.85" customHeight="1" x14ac:dyDescent="0.25">
      <c r="B21" s="352"/>
      <c r="C21" s="366" t="s">
        <v>100</v>
      </c>
      <c r="D21" s="401" t="s">
        <v>45</v>
      </c>
      <c r="E21" s="367"/>
      <c r="F21" s="183">
        <v>0</v>
      </c>
      <c r="G21" s="185">
        <v>0</v>
      </c>
      <c r="H21" s="411">
        <v>352</v>
      </c>
      <c r="I21" s="411" t="s">
        <v>316</v>
      </c>
      <c r="J21" s="409">
        <v>-6.0000005178153498E-3</v>
      </c>
    </row>
    <row r="22" spans="2:11" s="209" customFormat="1" ht="14.85" customHeight="1" x14ac:dyDescent="0.25">
      <c r="B22" s="352"/>
      <c r="C22" s="352"/>
      <c r="D22" s="352">
        <v>1</v>
      </c>
      <c r="E22" s="368" t="s">
        <v>46</v>
      </c>
      <c r="F22" s="183">
        <f>-F25</f>
        <v>0</v>
      </c>
      <c r="G22" s="183">
        <v>0</v>
      </c>
      <c r="H22" s="411">
        <v>411</v>
      </c>
      <c r="I22" s="411" t="s">
        <v>317</v>
      </c>
      <c r="J22" s="409">
        <v>3310772.0672000102</v>
      </c>
    </row>
    <row r="23" spans="2:11" s="209" customFormat="1" ht="14.85" customHeight="1" x14ac:dyDescent="0.25">
      <c r="B23" s="352"/>
      <c r="C23" s="352"/>
      <c r="D23" s="352">
        <v>2</v>
      </c>
      <c r="E23" s="368" t="s">
        <v>47</v>
      </c>
      <c r="F23" s="183">
        <v>0</v>
      </c>
      <c r="G23" s="183">
        <v>0</v>
      </c>
      <c r="H23" s="411">
        <v>421</v>
      </c>
      <c r="I23" s="411" t="s">
        <v>318</v>
      </c>
      <c r="J23" s="409">
        <v>-2501124</v>
      </c>
      <c r="K23" s="408"/>
    </row>
    <row r="24" spans="2:11" s="209" customFormat="1" ht="14.85" customHeight="1" x14ac:dyDescent="0.25">
      <c r="B24" s="352"/>
      <c r="C24" s="352"/>
      <c r="D24" s="352">
        <v>3</v>
      </c>
      <c r="E24" s="368" t="s">
        <v>48</v>
      </c>
      <c r="F24" s="183">
        <v>0</v>
      </c>
      <c r="G24" s="183">
        <v>0</v>
      </c>
      <c r="H24" s="411">
        <v>431</v>
      </c>
      <c r="I24" s="411" t="s">
        <v>319</v>
      </c>
      <c r="J24" s="409">
        <v>-135174</v>
      </c>
    </row>
    <row r="25" spans="2:11" s="209" customFormat="1" ht="14.85" customHeight="1" x14ac:dyDescent="0.25">
      <c r="B25" s="352"/>
      <c r="C25" s="352"/>
      <c r="D25" s="352">
        <v>4</v>
      </c>
      <c r="E25" s="368" t="s">
        <v>49</v>
      </c>
      <c r="F25" s="357">
        <v>0</v>
      </c>
      <c r="G25" s="357">
        <v>0</v>
      </c>
      <c r="H25" s="411">
        <v>442</v>
      </c>
      <c r="I25" s="411" t="s">
        <v>320</v>
      </c>
      <c r="J25" s="409">
        <v>-44295</v>
      </c>
    </row>
    <row r="26" spans="2:11" s="209" customFormat="1" ht="14.85" customHeight="1" x14ac:dyDescent="0.25">
      <c r="B26" s="352"/>
      <c r="C26" s="352"/>
      <c r="D26" s="352">
        <v>5</v>
      </c>
      <c r="E26" s="368" t="s">
        <v>50</v>
      </c>
      <c r="F26" s="183"/>
      <c r="G26" s="183"/>
      <c r="H26" s="411">
        <v>444</v>
      </c>
      <c r="I26" s="411" t="s">
        <v>321</v>
      </c>
      <c r="J26" s="409">
        <v>5601322</v>
      </c>
    </row>
    <row r="27" spans="2:11" s="209" customFormat="1" ht="14.85" customHeight="1" x14ac:dyDescent="0.25">
      <c r="B27" s="352"/>
      <c r="C27" s="352"/>
      <c r="D27" s="352">
        <v>6</v>
      </c>
      <c r="E27" s="368" t="s">
        <v>51</v>
      </c>
      <c r="F27" s="182">
        <f>SUM(F22:F26)</f>
        <v>0</v>
      </c>
      <c r="G27" s="182">
        <v>0</v>
      </c>
      <c r="H27" s="411">
        <v>4453</v>
      </c>
      <c r="I27" s="411" t="s">
        <v>322</v>
      </c>
      <c r="J27" s="409">
        <v>6522135</v>
      </c>
    </row>
    <row r="28" spans="2:11" s="209" customFormat="1" ht="14.85" customHeight="1" x14ac:dyDescent="0.25">
      <c r="B28" s="352"/>
      <c r="C28" s="352"/>
      <c r="D28" s="352">
        <v>7</v>
      </c>
      <c r="E28" s="368" t="s">
        <v>52</v>
      </c>
      <c r="F28" s="182">
        <v>0</v>
      </c>
      <c r="G28" s="182">
        <v>0</v>
      </c>
      <c r="H28" s="411">
        <v>4455</v>
      </c>
      <c r="I28" s="411" t="s">
        <v>323</v>
      </c>
      <c r="J28" s="409">
        <v>391221.6262</v>
      </c>
    </row>
    <row r="29" spans="2:11" s="209" customFormat="1" ht="14.85" customHeight="1" x14ac:dyDescent="0.25">
      <c r="B29" s="352"/>
      <c r="C29" s="352"/>
      <c r="D29" s="352"/>
      <c r="E29" s="368"/>
      <c r="F29" s="203"/>
      <c r="G29" s="203"/>
      <c r="H29" s="411">
        <v>4456</v>
      </c>
      <c r="I29" s="411" t="s">
        <v>324</v>
      </c>
      <c r="J29" s="409">
        <v>-6338458.0312000001</v>
      </c>
    </row>
    <row r="30" spans="2:11" s="209" customFormat="1" ht="14.85" customHeight="1" x14ac:dyDescent="0.25">
      <c r="B30" s="352"/>
      <c r="C30" s="366" t="s">
        <v>100</v>
      </c>
      <c r="D30" s="401" t="s">
        <v>53</v>
      </c>
      <c r="E30" s="367"/>
      <c r="F30" s="203">
        <v>0</v>
      </c>
      <c r="G30" s="182">
        <v>0</v>
      </c>
      <c r="H30" s="411">
        <v>4457</v>
      </c>
      <c r="I30" s="411" t="s">
        <v>325</v>
      </c>
      <c r="J30" s="409">
        <v>-941118</v>
      </c>
    </row>
    <row r="31" spans="2:11" s="209" customFormat="1" ht="14.85" customHeight="1" x14ac:dyDescent="0.25">
      <c r="B31" s="352"/>
      <c r="C31" s="366" t="s">
        <v>100</v>
      </c>
      <c r="D31" s="401" t="s">
        <v>54</v>
      </c>
      <c r="E31" s="367"/>
      <c r="F31" s="203">
        <v>0</v>
      </c>
      <c r="G31" s="203">
        <v>0</v>
      </c>
      <c r="H31" s="411">
        <v>449</v>
      </c>
      <c r="I31" s="411" t="s">
        <v>326</v>
      </c>
      <c r="J31" s="409">
        <v>-38100</v>
      </c>
    </row>
    <row r="32" spans="2:11" s="209" customFormat="1" ht="14.85" customHeight="1" x14ac:dyDescent="0.25">
      <c r="B32" s="352"/>
      <c r="C32" s="400"/>
      <c r="D32" s="401"/>
      <c r="E32" s="367"/>
      <c r="F32" s="203"/>
      <c r="G32" s="203"/>
      <c r="H32" s="411">
        <v>455</v>
      </c>
      <c r="I32" s="411" t="s">
        <v>342</v>
      </c>
      <c r="J32" s="409">
        <v>-200000</v>
      </c>
    </row>
    <row r="33" spans="2:10" s="209" customFormat="1" ht="14.85" customHeight="1" x14ac:dyDescent="0.25">
      <c r="B33" s="400" t="s">
        <v>3</v>
      </c>
      <c r="C33" s="453" t="s">
        <v>74</v>
      </c>
      <c r="D33" s="453"/>
      <c r="E33" s="453"/>
      <c r="F33" s="358">
        <f>F31+F30+F21+F14+F9+F6</f>
        <v>10841528</v>
      </c>
      <c r="G33" s="358">
        <f>G31+G30+G21+G14+G9+G6</f>
        <v>23152105.99000001</v>
      </c>
      <c r="H33" s="411">
        <v>4671</v>
      </c>
      <c r="I33" s="411" t="s">
        <v>327</v>
      </c>
      <c r="J33" s="409">
        <v>6326133</v>
      </c>
    </row>
    <row r="34" spans="2:10" s="209" customFormat="1" ht="14.85" customHeight="1" x14ac:dyDescent="0.25">
      <c r="B34" s="352"/>
      <c r="C34" s="457" t="s">
        <v>77</v>
      </c>
      <c r="D34" s="457"/>
      <c r="E34" s="457"/>
      <c r="F34" s="203"/>
      <c r="G34" s="203"/>
      <c r="H34" s="411">
        <v>46710</v>
      </c>
      <c r="I34" s="411" t="s">
        <v>328</v>
      </c>
      <c r="J34" s="409">
        <v>-113358457.39</v>
      </c>
    </row>
    <row r="35" spans="2:10" s="209" customFormat="1" ht="14.85" customHeight="1" x14ac:dyDescent="0.25">
      <c r="B35" s="352"/>
      <c r="C35" s="366" t="s">
        <v>100</v>
      </c>
      <c r="D35" s="401" t="s">
        <v>57</v>
      </c>
      <c r="E35" s="365"/>
      <c r="F35" s="358">
        <f>F36+F37+F38+F39+F40+F41+F42</f>
        <v>0</v>
      </c>
      <c r="G35" s="358">
        <v>0</v>
      </c>
      <c r="H35" s="411">
        <v>46711</v>
      </c>
      <c r="I35" s="411" t="s">
        <v>329</v>
      </c>
      <c r="J35" s="409">
        <v>50890</v>
      </c>
    </row>
    <row r="36" spans="2:10" s="209" customFormat="1" ht="14.85" customHeight="1" x14ac:dyDescent="0.25">
      <c r="B36" s="352"/>
      <c r="C36" s="352"/>
      <c r="D36" s="352">
        <v>1</v>
      </c>
      <c r="E36" s="368" t="s">
        <v>58</v>
      </c>
      <c r="F36" s="203">
        <v>0</v>
      </c>
      <c r="G36" s="203">
        <v>0</v>
      </c>
      <c r="H36" s="411">
        <v>4672</v>
      </c>
      <c r="I36" s="411" t="s">
        <v>330</v>
      </c>
      <c r="J36" s="409">
        <v>60000</v>
      </c>
    </row>
    <row r="37" spans="2:10" s="209" customFormat="1" ht="14.85" customHeight="1" x14ac:dyDescent="0.25">
      <c r="B37" s="352"/>
      <c r="C37" s="352"/>
      <c r="D37" s="352">
        <v>2</v>
      </c>
      <c r="E37" s="368" t="s">
        <v>59</v>
      </c>
      <c r="F37" s="203">
        <v>0</v>
      </c>
      <c r="G37" s="203">
        <v>0</v>
      </c>
      <c r="H37" s="411">
        <v>4673</v>
      </c>
      <c r="I37" s="411" t="s">
        <v>331</v>
      </c>
      <c r="J37" s="409">
        <v>35545790</v>
      </c>
    </row>
    <row r="38" spans="2:10" s="209" customFormat="1" ht="14.85" customHeight="1" x14ac:dyDescent="0.25">
      <c r="B38" s="352"/>
      <c r="C38" s="352"/>
      <c r="D38" s="352">
        <v>3</v>
      </c>
      <c r="E38" s="368" t="s">
        <v>60</v>
      </c>
      <c r="F38" s="203">
        <v>0</v>
      </c>
      <c r="G38" s="203">
        <v>0</v>
      </c>
      <c r="H38" s="411">
        <v>4674</v>
      </c>
      <c r="I38" s="411" t="s">
        <v>332</v>
      </c>
      <c r="J38" s="409">
        <v>2500000</v>
      </c>
    </row>
    <row r="39" spans="2:10" s="209" customFormat="1" ht="14.85" customHeight="1" x14ac:dyDescent="0.25">
      <c r="B39" s="352"/>
      <c r="C39" s="352"/>
      <c r="D39" s="352">
        <v>4</v>
      </c>
      <c r="E39" s="368" t="s">
        <v>61</v>
      </c>
      <c r="F39" s="203">
        <v>0</v>
      </c>
      <c r="G39" s="203">
        <v>0</v>
      </c>
      <c r="H39" s="411">
        <v>4675</v>
      </c>
      <c r="I39" s="411" t="s">
        <v>333</v>
      </c>
      <c r="J39" s="409">
        <v>3436720</v>
      </c>
    </row>
    <row r="40" spans="2:10" s="209" customFormat="1" ht="14.85" customHeight="1" x14ac:dyDescent="0.25">
      <c r="B40" s="352"/>
      <c r="C40" s="352"/>
      <c r="D40" s="352">
        <v>5</v>
      </c>
      <c r="E40" s="368" t="s">
        <v>62</v>
      </c>
      <c r="F40" s="203">
        <v>0</v>
      </c>
      <c r="G40" s="203">
        <v>0</v>
      </c>
      <c r="H40" s="411">
        <v>4676</v>
      </c>
      <c r="I40" s="411" t="s">
        <v>334</v>
      </c>
      <c r="J40" s="409">
        <v>144000</v>
      </c>
    </row>
    <row r="41" spans="2:10" s="209" customFormat="1" ht="14.85" customHeight="1" x14ac:dyDescent="0.25">
      <c r="B41" s="352"/>
      <c r="C41" s="352"/>
      <c r="D41" s="352">
        <v>6</v>
      </c>
      <c r="E41" s="368" t="s">
        <v>63</v>
      </c>
      <c r="F41" s="203">
        <v>0</v>
      </c>
      <c r="G41" s="203">
        <v>0</v>
      </c>
      <c r="H41" s="411">
        <v>4677</v>
      </c>
      <c r="I41" s="411" t="s">
        <v>335</v>
      </c>
      <c r="J41" s="409">
        <v>2173419</v>
      </c>
    </row>
    <row r="42" spans="2:10" s="209" customFormat="1" ht="14.85" customHeight="1" x14ac:dyDescent="0.25">
      <c r="B42" s="352"/>
      <c r="C42" s="352"/>
      <c r="D42" s="352"/>
      <c r="E42" s="367"/>
      <c r="F42" s="203"/>
      <c r="G42" s="203"/>
      <c r="H42" s="411">
        <v>4679</v>
      </c>
      <c r="I42" s="411" t="s">
        <v>336</v>
      </c>
      <c r="J42" s="409">
        <v>6764186</v>
      </c>
    </row>
    <row r="43" spans="2:10" s="209" customFormat="1" ht="14.85" customHeight="1" x14ac:dyDescent="0.25">
      <c r="B43" s="352"/>
      <c r="C43" s="366" t="s">
        <v>100</v>
      </c>
      <c r="D43" s="401" t="s">
        <v>64</v>
      </c>
      <c r="E43" s="365"/>
      <c r="F43" s="358">
        <f>F44+F45+F46+F47+F48</f>
        <v>221925756.17991668</v>
      </c>
      <c r="G43" s="358">
        <f>G44+G45+G46+G47+G48</f>
        <v>231712057.25999999</v>
      </c>
      <c r="H43" s="411">
        <v>5121</v>
      </c>
      <c r="I43" s="411" t="s">
        <v>337</v>
      </c>
      <c r="J43" s="409">
        <v>1799968.48</v>
      </c>
    </row>
    <row r="44" spans="2:10" s="209" customFormat="1" ht="14.85" customHeight="1" x14ac:dyDescent="0.25">
      <c r="B44" s="352"/>
      <c r="C44" s="400"/>
      <c r="D44" s="352">
        <v>1</v>
      </c>
      <c r="E44" s="368" t="s">
        <v>65</v>
      </c>
      <c r="F44" s="180">
        <v>113457164.85625</v>
      </c>
      <c r="G44" s="180">
        <v>114893331.5</v>
      </c>
      <c r="H44" s="411">
        <v>51241</v>
      </c>
      <c r="I44" s="411" t="s">
        <v>338</v>
      </c>
      <c r="J44" s="409">
        <v>95786.314999999799</v>
      </c>
    </row>
    <row r="45" spans="2:10" s="209" customFormat="1" ht="14.85" customHeight="1" x14ac:dyDescent="0.25">
      <c r="B45" s="352"/>
      <c r="C45" s="400"/>
      <c r="D45" s="352">
        <v>2</v>
      </c>
      <c r="E45" s="368" t="s">
        <v>66</v>
      </c>
      <c r="F45" s="180">
        <v>104047207.82366666</v>
      </c>
      <c r="G45" s="180">
        <v>114547384.75999999</v>
      </c>
      <c r="H45" s="411">
        <v>5311</v>
      </c>
      <c r="I45" s="411" t="s">
        <v>339</v>
      </c>
      <c r="J45" s="409">
        <v>33635.9379999999</v>
      </c>
    </row>
    <row r="46" spans="2:10" s="209" customFormat="1" ht="14.85" customHeight="1" x14ac:dyDescent="0.25">
      <c r="B46" s="352"/>
      <c r="C46" s="400"/>
      <c r="D46" s="352">
        <v>3</v>
      </c>
      <c r="E46" s="368" t="s">
        <v>67</v>
      </c>
      <c r="F46" s="180">
        <v>4421383.5</v>
      </c>
      <c r="G46" s="180">
        <v>2271341</v>
      </c>
      <c r="H46" s="411">
        <v>581</v>
      </c>
      <c r="I46" s="411" t="s">
        <v>340</v>
      </c>
      <c r="J46" s="409">
        <v>0</v>
      </c>
    </row>
    <row r="47" spans="2:10" s="209" customFormat="1" ht="14.85" customHeight="1" x14ac:dyDescent="0.25">
      <c r="B47" s="352"/>
      <c r="C47" s="400"/>
      <c r="D47" s="352">
        <v>4</v>
      </c>
      <c r="E47" s="368" t="s">
        <v>68</v>
      </c>
      <c r="F47" s="203">
        <v>0</v>
      </c>
      <c r="G47" s="203">
        <v>0</v>
      </c>
      <c r="H47" s="411">
        <v>81</v>
      </c>
      <c r="I47" s="411" t="s">
        <v>341</v>
      </c>
      <c r="J47" s="409"/>
    </row>
    <row r="48" spans="2:10" s="209" customFormat="1" ht="14.85" customHeight="1" x14ac:dyDescent="0.2">
      <c r="B48" s="352"/>
      <c r="C48" s="400"/>
      <c r="D48" s="352"/>
      <c r="E48" s="365"/>
      <c r="F48" s="203"/>
      <c r="G48" s="203"/>
    </row>
    <row r="49" spans="2:7" s="209" customFormat="1" ht="14.85" customHeight="1" x14ac:dyDescent="0.2">
      <c r="B49" s="352"/>
      <c r="C49" s="366" t="s">
        <v>100</v>
      </c>
      <c r="D49" s="401" t="s">
        <v>69</v>
      </c>
      <c r="E49" s="367"/>
      <c r="F49" s="358">
        <f>F50</f>
        <v>0</v>
      </c>
      <c r="G49" s="358">
        <v>0</v>
      </c>
    </row>
    <row r="50" spans="2:7" s="209" customFormat="1" ht="14.85" customHeight="1" x14ac:dyDescent="0.2">
      <c r="B50" s="352"/>
      <c r="C50" s="400"/>
      <c r="D50" s="401"/>
      <c r="E50" s="367"/>
      <c r="F50" s="203"/>
      <c r="G50" s="203"/>
    </row>
    <row r="51" spans="2:7" s="209" customFormat="1" ht="14.85" customHeight="1" x14ac:dyDescent="0.2">
      <c r="B51" s="352"/>
      <c r="C51" s="366" t="s">
        <v>100</v>
      </c>
      <c r="D51" s="401" t="s">
        <v>70</v>
      </c>
      <c r="E51" s="367"/>
      <c r="F51" s="358">
        <f>F52+F53+F54</f>
        <v>0</v>
      </c>
      <c r="G51" s="358">
        <v>0</v>
      </c>
    </row>
    <row r="52" spans="2:7" s="209" customFormat="1" ht="14.85" customHeight="1" x14ac:dyDescent="0.2">
      <c r="B52" s="352"/>
      <c r="C52" s="400"/>
      <c r="D52" s="352">
        <v>1</v>
      </c>
      <c r="E52" s="367" t="s">
        <v>71</v>
      </c>
      <c r="F52" s="203"/>
      <c r="G52" s="203"/>
    </row>
    <row r="53" spans="2:7" s="209" customFormat="1" ht="14.85" customHeight="1" x14ac:dyDescent="0.2">
      <c r="B53" s="352"/>
      <c r="C53" s="400"/>
      <c r="D53" s="352">
        <v>2</v>
      </c>
      <c r="E53" s="368" t="s">
        <v>72</v>
      </c>
      <c r="F53" s="203"/>
      <c r="G53" s="203"/>
    </row>
    <row r="54" spans="2:7" s="209" customFormat="1" ht="14.85" customHeight="1" x14ac:dyDescent="0.2">
      <c r="B54" s="352"/>
      <c r="C54" s="400"/>
      <c r="D54" s="352">
        <v>3</v>
      </c>
      <c r="E54" s="368" t="s">
        <v>73</v>
      </c>
      <c r="F54" s="203"/>
      <c r="G54" s="203"/>
    </row>
    <row r="55" spans="2:7" s="209" customFormat="1" ht="14.85" customHeight="1" x14ac:dyDescent="0.2">
      <c r="B55" s="352"/>
      <c r="C55" s="400"/>
      <c r="D55" s="352"/>
      <c r="E55" s="367"/>
      <c r="F55" s="203"/>
      <c r="G55" s="203"/>
    </row>
    <row r="56" spans="2:7" s="209" customFormat="1" ht="14.85" customHeight="1" x14ac:dyDescent="0.2">
      <c r="B56" s="352"/>
      <c r="C56" s="366" t="s">
        <v>100</v>
      </c>
      <c r="D56" s="401" t="s">
        <v>55</v>
      </c>
      <c r="E56" s="367"/>
      <c r="F56" s="180">
        <v>0</v>
      </c>
      <c r="G56" s="180">
        <v>0</v>
      </c>
    </row>
    <row r="57" spans="2:7" s="209" customFormat="1" ht="14.85" customHeight="1" x14ac:dyDescent="0.2">
      <c r="B57" s="352"/>
      <c r="C57" s="366" t="s">
        <v>100</v>
      </c>
      <c r="D57" s="401" t="s">
        <v>56</v>
      </c>
      <c r="E57" s="367"/>
      <c r="F57" s="203"/>
      <c r="G57" s="203"/>
    </row>
    <row r="58" spans="2:7" s="209" customFormat="1" ht="14.85" customHeight="1" x14ac:dyDescent="0.2">
      <c r="B58" s="400" t="s">
        <v>4</v>
      </c>
      <c r="C58" s="453" t="s">
        <v>76</v>
      </c>
      <c r="D58" s="453"/>
      <c r="E58" s="453"/>
      <c r="F58" s="203">
        <f>F57+F56+F51+F49+F43+F35</f>
        <v>221925756.17991668</v>
      </c>
      <c r="G58" s="203">
        <f>G57+G56+G51+G49+G43+G35</f>
        <v>231712057.25999999</v>
      </c>
    </row>
    <row r="59" spans="2:7" s="209" customFormat="1" ht="16.899999999999999" customHeight="1" x14ac:dyDescent="0.2">
      <c r="B59" s="367"/>
      <c r="C59" s="453" t="s">
        <v>92</v>
      </c>
      <c r="D59" s="453"/>
      <c r="E59" s="453"/>
      <c r="F59" s="203">
        <f>F58+F33</f>
        <v>232767284.17991668</v>
      </c>
      <c r="G59" s="203">
        <f>G58+G33</f>
        <v>254864163.25</v>
      </c>
    </row>
    <row r="60" spans="2:7" s="209" customFormat="1" x14ac:dyDescent="0.2">
      <c r="B60" s="361"/>
      <c r="C60" s="361"/>
      <c r="D60" s="361"/>
      <c r="E60" s="361"/>
      <c r="F60" s="66"/>
      <c r="G60" s="66"/>
    </row>
    <row r="61" spans="2:7" s="209" customFormat="1" ht="15.95" customHeight="1" x14ac:dyDescent="0.2">
      <c r="B61" s="361"/>
      <c r="C61" s="361"/>
      <c r="D61" s="361"/>
      <c r="E61" s="361"/>
      <c r="F61" s="66">
        <f>F59-Pasivet!F53</f>
        <v>-0.33578333258628845</v>
      </c>
      <c r="G61" s="66">
        <f>G59-Pasivet!G53</f>
        <v>0</v>
      </c>
    </row>
  </sheetData>
  <mergeCells count="7">
    <mergeCell ref="C33:E33"/>
    <mergeCell ref="B2:G2"/>
    <mergeCell ref="C34:E34"/>
    <mergeCell ref="C59:E59"/>
    <mergeCell ref="C5:E5"/>
    <mergeCell ref="C58:E58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4"/>
  <sheetViews>
    <sheetView topLeftCell="A37" workbookViewId="0">
      <selection activeCell="E17" sqref="E17"/>
    </sheetView>
  </sheetViews>
  <sheetFormatPr defaultColWidth="9.140625" defaultRowHeight="12.75" x14ac:dyDescent="0.2"/>
  <cols>
    <col min="1" max="1" width="0.85546875" style="245" customWidth="1"/>
    <col min="2" max="2" width="3.140625" style="278" customWidth="1"/>
    <col min="3" max="3" width="2.85546875" style="278" customWidth="1"/>
    <col min="4" max="4" width="3.42578125" style="278" customWidth="1"/>
    <col min="5" max="5" width="59.42578125" style="245" customWidth="1"/>
    <col min="6" max="7" width="15.7109375" style="275" customWidth="1"/>
    <col min="8" max="8" width="1.42578125" style="245" customWidth="1"/>
    <col min="9" max="9" width="18" style="245" customWidth="1"/>
    <col min="10" max="10" width="15.5703125" style="245" customWidth="1"/>
    <col min="11" max="11" width="11.85546875" style="245" customWidth="1"/>
    <col min="12" max="16384" width="9.140625" style="245"/>
  </cols>
  <sheetData>
    <row r="2" spans="2:10" s="209" customFormat="1" ht="18" customHeight="1" x14ac:dyDescent="0.2">
      <c r="B2" s="454" t="s">
        <v>208</v>
      </c>
      <c r="C2" s="455"/>
      <c r="D2" s="455"/>
      <c r="E2" s="455"/>
      <c r="F2" s="455"/>
      <c r="G2" s="456"/>
    </row>
    <row r="3" spans="2:10" ht="14.45" customHeight="1" x14ac:dyDescent="0.2"/>
    <row r="4" spans="2:10" s="369" customFormat="1" ht="21" customHeight="1" x14ac:dyDescent="0.2">
      <c r="B4" s="350" t="s">
        <v>2</v>
      </c>
      <c r="C4" s="458" t="s">
        <v>78</v>
      </c>
      <c r="D4" s="459"/>
      <c r="E4" s="460"/>
      <c r="F4" s="211">
        <v>2017</v>
      </c>
      <c r="G4" s="211">
        <v>2016</v>
      </c>
    </row>
    <row r="5" spans="2:10" s="209" customFormat="1" ht="14.65" customHeight="1" x14ac:dyDescent="0.2">
      <c r="B5" s="352"/>
      <c r="C5" s="353" t="s">
        <v>100</v>
      </c>
      <c r="D5" s="344" t="s">
        <v>79</v>
      </c>
      <c r="E5" s="345"/>
      <c r="F5" s="202">
        <f>F6+F7+F8+F9+F10+F11+F12+F13+F14+F15</f>
        <v>201341169.41793001</v>
      </c>
      <c r="G5" s="202">
        <f>G6+G7+G8+G9+G10+G11+G12+G13+G14+G15</f>
        <v>230739604</v>
      </c>
    </row>
    <row r="6" spans="2:10" s="209" customFormat="1" ht="14.65" customHeight="1" x14ac:dyDescent="0.2">
      <c r="B6" s="352"/>
      <c r="C6" s="402"/>
      <c r="D6" s="241">
        <v>1</v>
      </c>
      <c r="E6" s="227" t="s">
        <v>80</v>
      </c>
      <c r="F6" s="178">
        <v>0</v>
      </c>
      <c r="G6" s="178">
        <v>0</v>
      </c>
    </row>
    <row r="7" spans="2:10" s="209" customFormat="1" ht="14.65" customHeight="1" x14ac:dyDescent="0.2">
      <c r="B7" s="352"/>
      <c r="C7" s="402"/>
      <c r="D7" s="241">
        <v>2</v>
      </c>
      <c r="E7" s="227" t="s">
        <v>81</v>
      </c>
      <c r="F7" s="202">
        <v>0</v>
      </c>
      <c r="G7" s="202">
        <v>0</v>
      </c>
    </row>
    <row r="8" spans="2:10" s="209" customFormat="1" ht="14.65" customHeight="1" x14ac:dyDescent="0.2">
      <c r="B8" s="352"/>
      <c r="C8" s="402"/>
      <c r="D8" s="241">
        <v>3</v>
      </c>
      <c r="E8" s="227" t="s">
        <v>82</v>
      </c>
      <c r="F8" s="202">
        <v>0</v>
      </c>
      <c r="G8" s="202">
        <v>0</v>
      </c>
    </row>
    <row r="9" spans="2:10" s="209" customFormat="1" ht="14.65" customHeight="1" x14ac:dyDescent="0.25">
      <c r="B9" s="352"/>
      <c r="C9" s="402"/>
      <c r="D9" s="241">
        <v>4</v>
      </c>
      <c r="E9" s="227" t="s">
        <v>83</v>
      </c>
      <c r="F9" s="410">
        <v>141698938.41793001</v>
      </c>
      <c r="G9" s="184">
        <v>137518573</v>
      </c>
    </row>
    <row r="10" spans="2:10" s="209" customFormat="1" ht="14.65" customHeight="1" x14ac:dyDescent="0.2">
      <c r="B10" s="352"/>
      <c r="C10" s="402"/>
      <c r="D10" s="241">
        <v>5</v>
      </c>
      <c r="E10" s="227" t="s">
        <v>343</v>
      </c>
      <c r="F10" s="202">
        <v>200000</v>
      </c>
      <c r="G10" s="202">
        <v>0</v>
      </c>
    </row>
    <row r="11" spans="2:10" s="209" customFormat="1" ht="14.65" customHeight="1" x14ac:dyDescent="0.2">
      <c r="B11" s="352"/>
      <c r="C11" s="402"/>
      <c r="D11" s="241">
        <v>6</v>
      </c>
      <c r="E11" s="227" t="s">
        <v>85</v>
      </c>
      <c r="F11" s="202">
        <v>0</v>
      </c>
      <c r="G11" s="202">
        <v>0</v>
      </c>
    </row>
    <row r="12" spans="2:10" s="209" customFormat="1" ht="14.65" customHeight="1" x14ac:dyDescent="0.2">
      <c r="B12" s="352"/>
      <c r="C12" s="402"/>
      <c r="D12" s="241">
        <v>7</v>
      </c>
      <c r="E12" s="227" t="s">
        <v>86</v>
      </c>
      <c r="F12" s="184">
        <v>56357319</v>
      </c>
      <c r="G12" s="184">
        <v>90117550</v>
      </c>
      <c r="J12" s="354"/>
    </row>
    <row r="13" spans="2:10" s="209" customFormat="1" ht="14.65" customHeight="1" x14ac:dyDescent="0.2">
      <c r="B13" s="352"/>
      <c r="C13" s="402"/>
      <c r="D13" s="241">
        <v>8</v>
      </c>
      <c r="E13" s="227" t="s">
        <v>87</v>
      </c>
      <c r="F13" s="184">
        <v>2636298</v>
      </c>
      <c r="G13" s="184">
        <v>1998452</v>
      </c>
    </row>
    <row r="14" spans="2:10" s="209" customFormat="1" ht="14.65" customHeight="1" x14ac:dyDescent="0.2">
      <c r="B14" s="352"/>
      <c r="C14" s="402"/>
      <c r="D14" s="241">
        <v>9</v>
      </c>
      <c r="E14" s="227" t="s">
        <v>88</v>
      </c>
      <c r="F14" s="184">
        <v>448614</v>
      </c>
      <c r="G14" s="184">
        <v>1105029</v>
      </c>
      <c r="I14" s="360"/>
      <c r="J14" s="354"/>
    </row>
    <row r="15" spans="2:10" s="209" customFormat="1" ht="14.65" customHeight="1" x14ac:dyDescent="0.2">
      <c r="B15" s="352"/>
      <c r="C15" s="402"/>
      <c r="D15" s="241"/>
      <c r="E15" s="227"/>
      <c r="F15" s="202"/>
      <c r="G15" s="202"/>
      <c r="I15" s="360"/>
    </row>
    <row r="16" spans="2:10" s="209" customFormat="1" ht="14.65" customHeight="1" x14ac:dyDescent="0.2">
      <c r="B16" s="352"/>
      <c r="C16" s="353" t="s">
        <v>100</v>
      </c>
      <c r="D16" s="344" t="s">
        <v>89</v>
      </c>
      <c r="E16" s="345"/>
      <c r="F16" s="202">
        <v>0</v>
      </c>
      <c r="G16" s="202">
        <v>0</v>
      </c>
      <c r="I16" s="360"/>
    </row>
    <row r="17" spans="2:12" s="209" customFormat="1" ht="14.65" customHeight="1" x14ac:dyDescent="0.2">
      <c r="B17" s="352"/>
      <c r="C17" s="353" t="s">
        <v>100</v>
      </c>
      <c r="D17" s="344" t="s">
        <v>90</v>
      </c>
      <c r="E17" s="227"/>
      <c r="F17" s="202">
        <v>0</v>
      </c>
      <c r="G17" s="202">
        <v>0</v>
      </c>
      <c r="I17" s="370"/>
      <c r="J17" s="354"/>
      <c r="K17" s="372"/>
    </row>
    <row r="18" spans="2:12" s="209" customFormat="1" ht="14.65" customHeight="1" x14ac:dyDescent="0.2">
      <c r="B18" s="352"/>
      <c r="C18" s="353" t="s">
        <v>100</v>
      </c>
      <c r="D18" s="344" t="s">
        <v>91</v>
      </c>
      <c r="E18" s="227"/>
      <c r="F18" s="202">
        <v>0</v>
      </c>
      <c r="G18" s="202">
        <v>0</v>
      </c>
    </row>
    <row r="19" spans="2:12" s="209" customFormat="1" ht="14.65" customHeight="1" x14ac:dyDescent="0.2">
      <c r="B19" s="352"/>
      <c r="C19" s="458" t="s">
        <v>104</v>
      </c>
      <c r="D19" s="459"/>
      <c r="E19" s="460"/>
      <c r="F19" s="371">
        <f>F18+F17+F16+F5</f>
        <v>201341169.41793001</v>
      </c>
      <c r="G19" s="371">
        <f>G18+G17+G16+G5</f>
        <v>230739604</v>
      </c>
    </row>
    <row r="20" spans="2:12" s="209" customFormat="1" ht="14.65" customHeight="1" x14ac:dyDescent="0.2">
      <c r="B20" s="352"/>
      <c r="C20" s="353" t="s">
        <v>100</v>
      </c>
      <c r="D20" s="344" t="s">
        <v>94</v>
      </c>
      <c r="E20" s="359"/>
      <c r="F20" s="371">
        <f>F21+F22+F23+F24+F25+F26+F27+F28+F29</f>
        <v>0</v>
      </c>
      <c r="G20" s="371">
        <v>0</v>
      </c>
      <c r="L20" s="372"/>
    </row>
    <row r="21" spans="2:12" s="209" customFormat="1" ht="14.65" customHeight="1" x14ac:dyDescent="0.2">
      <c r="B21" s="352"/>
      <c r="C21" s="356"/>
      <c r="D21" s="241">
        <v>1</v>
      </c>
      <c r="E21" s="227" t="s">
        <v>80</v>
      </c>
      <c r="F21" s="202">
        <v>0</v>
      </c>
      <c r="G21" s="202">
        <v>0</v>
      </c>
    </row>
    <row r="22" spans="2:12" s="209" customFormat="1" ht="14.65" customHeight="1" x14ac:dyDescent="0.2">
      <c r="B22" s="352"/>
      <c r="C22" s="356"/>
      <c r="D22" s="241">
        <v>2</v>
      </c>
      <c r="E22" s="227" t="s">
        <v>81</v>
      </c>
      <c r="F22" s="202">
        <v>0</v>
      </c>
      <c r="G22" s="202">
        <v>0</v>
      </c>
    </row>
    <row r="23" spans="2:12" s="209" customFormat="1" ht="14.65" customHeight="1" x14ac:dyDescent="0.2">
      <c r="B23" s="352"/>
      <c r="C23" s="356"/>
      <c r="D23" s="241">
        <v>3</v>
      </c>
      <c r="E23" s="227" t="s">
        <v>95</v>
      </c>
      <c r="F23" s="202">
        <v>0</v>
      </c>
      <c r="G23" s="202">
        <v>0</v>
      </c>
    </row>
    <row r="24" spans="2:12" s="209" customFormat="1" ht="14.65" customHeight="1" x14ac:dyDescent="0.2">
      <c r="B24" s="352"/>
      <c r="C24" s="356"/>
      <c r="D24" s="241">
        <v>4</v>
      </c>
      <c r="E24" s="227" t="s">
        <v>83</v>
      </c>
      <c r="F24" s="202">
        <v>0</v>
      </c>
      <c r="G24" s="202">
        <v>0</v>
      </c>
    </row>
    <row r="25" spans="2:12" s="209" customFormat="1" ht="14.65" customHeight="1" x14ac:dyDescent="0.2">
      <c r="B25" s="352"/>
      <c r="C25" s="356"/>
      <c r="D25" s="241">
        <v>5</v>
      </c>
      <c r="E25" s="227" t="s">
        <v>84</v>
      </c>
      <c r="F25" s="202">
        <v>0</v>
      </c>
      <c r="G25" s="202">
        <v>0</v>
      </c>
    </row>
    <row r="26" spans="2:12" s="209" customFormat="1" ht="14.65" customHeight="1" x14ac:dyDescent="0.2">
      <c r="B26" s="352"/>
      <c r="C26" s="356"/>
      <c r="D26" s="241">
        <v>6</v>
      </c>
      <c r="E26" s="227" t="s">
        <v>85</v>
      </c>
      <c r="F26" s="202">
        <v>0</v>
      </c>
      <c r="G26" s="202">
        <v>0</v>
      </c>
    </row>
    <row r="27" spans="2:12" s="209" customFormat="1" ht="14.65" customHeight="1" x14ac:dyDescent="0.2">
      <c r="B27" s="352"/>
      <c r="C27" s="356"/>
      <c r="D27" s="241">
        <v>7</v>
      </c>
      <c r="E27" s="227" t="s">
        <v>86</v>
      </c>
      <c r="F27" s="202">
        <v>0</v>
      </c>
      <c r="G27" s="202">
        <v>0</v>
      </c>
    </row>
    <row r="28" spans="2:12" s="209" customFormat="1" ht="14.65" customHeight="1" x14ac:dyDescent="0.2">
      <c r="B28" s="352"/>
      <c r="C28" s="356"/>
      <c r="D28" s="241">
        <v>8</v>
      </c>
      <c r="E28" s="227" t="s">
        <v>96</v>
      </c>
      <c r="F28" s="202">
        <v>0</v>
      </c>
      <c r="G28" s="202">
        <v>0</v>
      </c>
    </row>
    <row r="29" spans="2:12" s="209" customFormat="1" ht="14.65" customHeight="1" x14ac:dyDescent="0.2">
      <c r="B29" s="352"/>
      <c r="C29" s="356"/>
      <c r="D29" s="241"/>
      <c r="E29" s="227"/>
      <c r="F29" s="202"/>
      <c r="G29" s="202"/>
    </row>
    <row r="30" spans="2:12" s="209" customFormat="1" ht="14.65" customHeight="1" x14ac:dyDescent="0.2">
      <c r="B30" s="352"/>
      <c r="C30" s="353" t="s">
        <v>100</v>
      </c>
      <c r="D30" s="344" t="s">
        <v>97</v>
      </c>
      <c r="E30" s="345"/>
      <c r="F30" s="202">
        <v>0</v>
      </c>
      <c r="G30" s="202">
        <v>0</v>
      </c>
    </row>
    <row r="31" spans="2:12" s="209" customFormat="1" ht="14.65" customHeight="1" x14ac:dyDescent="0.2">
      <c r="B31" s="352"/>
      <c r="C31" s="353" t="s">
        <v>100</v>
      </c>
      <c r="D31" s="344" t="s">
        <v>98</v>
      </c>
      <c r="E31" s="345"/>
      <c r="F31" s="202">
        <v>0</v>
      </c>
      <c r="G31" s="202">
        <v>0</v>
      </c>
      <c r="H31" s="208"/>
    </row>
    <row r="32" spans="2:12" s="209" customFormat="1" ht="14.65" customHeight="1" x14ac:dyDescent="0.2">
      <c r="B32" s="352"/>
      <c r="C32" s="353" t="s">
        <v>100</v>
      </c>
      <c r="D32" s="344" t="s">
        <v>99</v>
      </c>
      <c r="E32" s="345"/>
      <c r="F32" s="371">
        <f>F33+F34</f>
        <v>0</v>
      </c>
      <c r="G32" s="371">
        <v>0</v>
      </c>
      <c r="H32" s="66">
        <f t="shared" ref="H32" si="0">H33+H34</f>
        <v>0</v>
      </c>
    </row>
    <row r="33" spans="2:9" s="209" customFormat="1" ht="14.65" customHeight="1" x14ac:dyDescent="0.2">
      <c r="B33" s="352"/>
      <c r="C33" s="402"/>
      <c r="D33" s="241">
        <v>1</v>
      </c>
      <c r="E33" s="227" t="s">
        <v>101</v>
      </c>
      <c r="F33" s="202"/>
      <c r="G33" s="202"/>
      <c r="H33" s="208"/>
    </row>
    <row r="34" spans="2:9" s="209" customFormat="1" ht="14.65" customHeight="1" x14ac:dyDescent="0.2">
      <c r="B34" s="352"/>
      <c r="C34" s="402"/>
      <c r="D34" s="241">
        <v>2</v>
      </c>
      <c r="E34" s="227" t="s">
        <v>102</v>
      </c>
      <c r="F34" s="202"/>
      <c r="G34" s="202"/>
    </row>
    <row r="35" spans="2:9" s="209" customFormat="1" ht="14.65" customHeight="1" x14ac:dyDescent="0.2">
      <c r="B35" s="352"/>
      <c r="C35" s="353" t="s">
        <v>100</v>
      </c>
      <c r="D35" s="344" t="s">
        <v>103</v>
      </c>
      <c r="E35" s="345"/>
      <c r="F35" s="202"/>
      <c r="G35" s="202"/>
    </row>
    <row r="36" spans="2:9" s="209" customFormat="1" ht="14.65" customHeight="1" x14ac:dyDescent="0.2">
      <c r="B36" s="352"/>
      <c r="C36" s="402"/>
      <c r="D36" s="344"/>
      <c r="E36" s="345"/>
      <c r="F36" s="202"/>
      <c r="G36" s="202"/>
    </row>
    <row r="37" spans="2:9" s="209" customFormat="1" ht="14.65" customHeight="1" x14ac:dyDescent="0.2">
      <c r="B37" s="352"/>
      <c r="C37" s="458" t="s">
        <v>105</v>
      </c>
      <c r="D37" s="459"/>
      <c r="E37" s="460"/>
      <c r="F37" s="371">
        <f>F35+F32+F31+F30+F20</f>
        <v>0</v>
      </c>
      <c r="G37" s="371">
        <v>0</v>
      </c>
    </row>
    <row r="38" spans="2:9" s="209" customFormat="1" ht="14.65" customHeight="1" x14ac:dyDescent="0.2">
      <c r="B38" s="352"/>
      <c r="C38" s="402"/>
      <c r="D38" s="344"/>
      <c r="E38" s="345"/>
      <c r="F38" s="202"/>
      <c r="G38" s="202"/>
    </row>
    <row r="39" spans="2:9" s="209" customFormat="1" ht="14.65" customHeight="1" x14ac:dyDescent="0.2">
      <c r="B39" s="352"/>
      <c r="C39" s="458" t="s">
        <v>93</v>
      </c>
      <c r="D39" s="459"/>
      <c r="E39" s="460"/>
      <c r="F39" s="371">
        <f>F37+F19</f>
        <v>201341169.41793001</v>
      </c>
      <c r="G39" s="371">
        <f t="shared" ref="G39:H39" si="1">G37+G19</f>
        <v>230739604</v>
      </c>
      <c r="H39" s="371">
        <f t="shared" si="1"/>
        <v>0</v>
      </c>
      <c r="I39" s="354"/>
    </row>
    <row r="40" spans="2:9" s="209" customFormat="1" ht="14.65" customHeight="1" x14ac:dyDescent="0.2">
      <c r="B40" s="352"/>
      <c r="C40" s="353" t="s">
        <v>100</v>
      </c>
      <c r="D40" s="344" t="s">
        <v>106</v>
      </c>
      <c r="E40" s="345"/>
      <c r="F40" s="202"/>
      <c r="G40" s="202"/>
    </row>
    <row r="41" spans="2:9" s="209" customFormat="1" ht="14.65" customHeight="1" x14ac:dyDescent="0.2">
      <c r="B41" s="352"/>
      <c r="C41" s="353" t="s">
        <v>100</v>
      </c>
      <c r="D41" s="344" t="s">
        <v>107</v>
      </c>
      <c r="E41" s="345"/>
      <c r="F41" s="184">
        <v>100000</v>
      </c>
      <c r="G41" s="184">
        <v>100000</v>
      </c>
    </row>
    <row r="42" spans="2:9" s="209" customFormat="1" ht="14.65" customHeight="1" x14ac:dyDescent="0.2">
      <c r="B42" s="352"/>
      <c r="C42" s="353" t="s">
        <v>100</v>
      </c>
      <c r="D42" s="344" t="s">
        <v>108</v>
      </c>
      <c r="E42" s="345"/>
      <c r="F42" s="203">
        <v>0</v>
      </c>
      <c r="G42" s="203">
        <v>0</v>
      </c>
    </row>
    <row r="43" spans="2:9" s="209" customFormat="1" ht="14.65" customHeight="1" x14ac:dyDescent="0.2">
      <c r="B43" s="352"/>
      <c r="C43" s="353" t="s">
        <v>100</v>
      </c>
      <c r="D43" s="344" t="s">
        <v>109</v>
      </c>
      <c r="E43" s="345"/>
      <c r="F43" s="203">
        <v>0</v>
      </c>
      <c r="G43" s="203">
        <v>0</v>
      </c>
    </row>
    <row r="44" spans="2:9" s="209" customFormat="1" ht="14.65" customHeight="1" x14ac:dyDescent="0.2">
      <c r="B44" s="352"/>
      <c r="C44" s="353" t="s">
        <v>100</v>
      </c>
      <c r="D44" s="344" t="s">
        <v>110</v>
      </c>
      <c r="E44" s="345"/>
      <c r="F44" s="203">
        <v>0</v>
      </c>
      <c r="G44" s="203">
        <v>0</v>
      </c>
      <c r="I44" s="372"/>
    </row>
    <row r="45" spans="2:9" s="209" customFormat="1" ht="14.65" customHeight="1" x14ac:dyDescent="0.2">
      <c r="B45" s="352"/>
      <c r="C45" s="373"/>
      <c r="D45" s="241">
        <v>1</v>
      </c>
      <c r="E45" s="227" t="s">
        <v>111</v>
      </c>
      <c r="F45" s="180">
        <v>0</v>
      </c>
      <c r="G45" s="180">
        <v>0</v>
      </c>
    </row>
    <row r="46" spans="2:9" s="209" customFormat="1" ht="14.65" customHeight="1" x14ac:dyDescent="0.2">
      <c r="B46" s="352"/>
      <c r="C46" s="373"/>
      <c r="D46" s="241">
        <v>2</v>
      </c>
      <c r="E46" s="227" t="s">
        <v>112</v>
      </c>
      <c r="F46" s="203">
        <v>0</v>
      </c>
      <c r="G46" s="203">
        <v>0</v>
      </c>
    </row>
    <row r="47" spans="2:9" s="209" customFormat="1" ht="14.65" customHeight="1" x14ac:dyDescent="0.2">
      <c r="B47" s="352"/>
      <c r="C47" s="373"/>
      <c r="D47" s="241">
        <v>3</v>
      </c>
      <c r="E47" s="227" t="s">
        <v>110</v>
      </c>
      <c r="F47" s="203">
        <v>0</v>
      </c>
      <c r="G47" s="203">
        <v>0</v>
      </c>
    </row>
    <row r="48" spans="2:9" s="209" customFormat="1" ht="14.65" customHeight="1" x14ac:dyDescent="0.2">
      <c r="B48" s="352"/>
      <c r="C48" s="353" t="s">
        <v>100</v>
      </c>
      <c r="D48" s="344" t="s">
        <v>113</v>
      </c>
      <c r="E48" s="345"/>
      <c r="F48" s="184">
        <f>G48+G49</f>
        <v>24024559.25</v>
      </c>
      <c r="G48" s="184">
        <v>7102798.75</v>
      </c>
    </row>
    <row r="49" spans="2:10" s="209" customFormat="1" ht="14.65" customHeight="1" x14ac:dyDescent="0.2">
      <c r="B49" s="352"/>
      <c r="C49" s="353" t="s">
        <v>100</v>
      </c>
      <c r="D49" s="344" t="s">
        <v>114</v>
      </c>
      <c r="E49" s="345"/>
      <c r="F49" s="184">
        <f>'PASH 1'!F82</f>
        <v>7301555.8477700008</v>
      </c>
      <c r="G49" s="184">
        <v>16921760.5</v>
      </c>
    </row>
    <row r="50" spans="2:10" s="209" customFormat="1" ht="14.65" customHeight="1" x14ac:dyDescent="0.2">
      <c r="B50" s="352"/>
      <c r="C50" s="374"/>
      <c r="D50" s="344"/>
      <c r="E50" s="345"/>
      <c r="F50" s="202"/>
      <c r="G50" s="202"/>
    </row>
    <row r="51" spans="2:10" s="209" customFormat="1" ht="14.65" customHeight="1" x14ac:dyDescent="0.2">
      <c r="B51" s="352"/>
      <c r="C51" s="458" t="s">
        <v>115</v>
      </c>
      <c r="D51" s="459"/>
      <c r="E51" s="460"/>
      <c r="F51" s="371">
        <f>F41+F42+F44+F48+F49</f>
        <v>31426115.097770002</v>
      </c>
      <c r="G51" s="371">
        <v>24124559.25</v>
      </c>
      <c r="I51" s="354"/>
    </row>
    <row r="52" spans="2:10" s="209" customFormat="1" ht="14.65" customHeight="1" x14ac:dyDescent="0.2">
      <c r="B52" s="352"/>
      <c r="C52" s="374"/>
      <c r="D52" s="344"/>
      <c r="E52" s="345"/>
      <c r="F52" s="202"/>
      <c r="G52" s="202"/>
      <c r="I52" s="354"/>
    </row>
    <row r="53" spans="2:10" s="209" customFormat="1" ht="14.65" customHeight="1" x14ac:dyDescent="0.2">
      <c r="B53" s="352"/>
      <c r="C53" s="458" t="s">
        <v>116</v>
      </c>
      <c r="D53" s="459"/>
      <c r="E53" s="460"/>
      <c r="F53" s="371">
        <f>F51+F39</f>
        <v>232767284.51570001</v>
      </c>
      <c r="G53" s="371">
        <f>G51+G39</f>
        <v>254864163.25</v>
      </c>
    </row>
    <row r="54" spans="2:10" s="209" customFormat="1" x14ac:dyDescent="0.2">
      <c r="B54" s="361"/>
      <c r="C54" s="361"/>
      <c r="D54" s="375"/>
      <c r="E54" s="208"/>
      <c r="F54" s="66"/>
      <c r="G54" s="66"/>
    </row>
    <row r="55" spans="2:10" s="209" customFormat="1" ht="14.65" customHeight="1" x14ac:dyDescent="0.2">
      <c r="B55" s="361"/>
      <c r="C55" s="361"/>
      <c r="D55" s="375"/>
      <c r="E55" s="208"/>
      <c r="F55" s="66">
        <f>F53-Aktivet!F59</f>
        <v>0.33578333258628845</v>
      </c>
      <c r="G55" s="66">
        <f>G53-Aktivet!G59</f>
        <v>0</v>
      </c>
    </row>
    <row r="56" spans="2:10" s="209" customFormat="1" ht="14.65" customHeight="1" x14ac:dyDescent="0.2">
      <c r="B56" s="361"/>
      <c r="C56" s="361"/>
      <c r="D56" s="375"/>
      <c r="E56" s="208"/>
      <c r="F56" s="66"/>
      <c r="G56" s="66"/>
    </row>
    <row r="57" spans="2:10" s="209" customFormat="1" ht="14.65" customHeight="1" x14ac:dyDescent="0.2">
      <c r="B57" s="361"/>
      <c r="C57" s="361"/>
      <c r="D57" s="375"/>
      <c r="E57" s="208"/>
      <c r="F57" s="66"/>
      <c r="G57" s="66"/>
    </row>
    <row r="58" spans="2:10" s="209" customFormat="1" ht="14.65" customHeight="1" x14ac:dyDescent="0.2">
      <c r="B58" s="376"/>
      <c r="C58" s="376"/>
      <c r="D58" s="376"/>
      <c r="E58" s="208"/>
      <c r="F58" s="66"/>
      <c r="G58" s="66"/>
      <c r="J58" s="354"/>
    </row>
    <row r="59" spans="2:10" s="209" customFormat="1" ht="14.65" customHeight="1" x14ac:dyDescent="0.2">
      <c r="B59" s="361"/>
      <c r="C59" s="361"/>
      <c r="D59" s="375"/>
      <c r="E59" s="208"/>
      <c r="F59" s="66"/>
      <c r="G59" s="66"/>
    </row>
    <row r="60" spans="2:10" s="209" customFormat="1" ht="15.95" customHeight="1" x14ac:dyDescent="0.2">
      <c r="B60" s="361"/>
      <c r="C60" s="361"/>
      <c r="D60" s="375"/>
      <c r="E60" s="208"/>
      <c r="F60" s="66"/>
      <c r="G60" s="66"/>
    </row>
    <row r="61" spans="2:10" s="209" customFormat="1" ht="15.95" customHeight="1" x14ac:dyDescent="0.2">
      <c r="B61" s="361"/>
      <c r="C61" s="361"/>
      <c r="D61" s="375"/>
      <c r="E61" s="208"/>
      <c r="F61" s="66"/>
      <c r="G61" s="66"/>
    </row>
    <row r="62" spans="2:10" s="209" customFormat="1" ht="15.95" customHeight="1" x14ac:dyDescent="0.2">
      <c r="B62" s="361"/>
      <c r="C62" s="361"/>
      <c r="D62" s="375"/>
      <c r="E62" s="208"/>
      <c r="F62" s="66"/>
      <c r="G62" s="66"/>
    </row>
    <row r="63" spans="2:10" s="209" customFormat="1" ht="15.95" customHeight="1" x14ac:dyDescent="0.2">
      <c r="B63" s="361"/>
      <c r="C63" s="361"/>
      <c r="D63" s="361"/>
      <c r="E63" s="361"/>
      <c r="F63" s="66"/>
      <c r="G63" s="66"/>
    </row>
    <row r="64" spans="2:10" x14ac:dyDescent="0.2">
      <c r="B64" s="272"/>
      <c r="C64" s="272"/>
      <c r="D64" s="377"/>
      <c r="E64" s="244"/>
      <c r="F64" s="274"/>
      <c r="G64" s="274"/>
    </row>
  </sheetData>
  <mergeCells count="7">
    <mergeCell ref="C53:E53"/>
    <mergeCell ref="B2:G2"/>
    <mergeCell ref="C39:E39"/>
    <mergeCell ref="C19:E19"/>
    <mergeCell ref="C37:E37"/>
    <mergeCell ref="C51:E51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7"/>
  <sheetViews>
    <sheetView workbookViewId="0">
      <selection activeCell="H68" sqref="H68"/>
    </sheetView>
  </sheetViews>
  <sheetFormatPr defaultColWidth="9.140625" defaultRowHeight="15" x14ac:dyDescent="0.2"/>
  <cols>
    <col min="1" max="1" width="3.28515625" style="245" customWidth="1"/>
    <col min="2" max="2" width="3.7109375" style="277" customWidth="1"/>
    <col min="3" max="3" width="3.42578125" style="278" customWidth="1"/>
    <col min="4" max="4" width="2.7109375" style="278" customWidth="1"/>
    <col min="5" max="5" width="69" style="245" customWidth="1"/>
    <col min="6" max="6" width="20.7109375" style="275" customWidth="1"/>
    <col min="7" max="7" width="20.140625" style="275" customWidth="1"/>
    <col min="8" max="8" width="10.7109375" style="276" customWidth="1"/>
    <col min="9" max="9" width="31.140625" style="279" customWidth="1"/>
    <col min="10" max="10" width="20.85546875" style="245" customWidth="1"/>
    <col min="11" max="11" width="18.5703125" style="245" customWidth="1"/>
    <col min="12" max="12" width="13.28515625" style="245" customWidth="1"/>
    <col min="13" max="13" width="20.140625" style="245" customWidth="1"/>
    <col min="14" max="16384" width="9.140625" style="245"/>
  </cols>
  <sheetData>
    <row r="1" spans="2:22" s="209" customFormat="1" ht="17.25" customHeight="1" x14ac:dyDescent="0.2">
      <c r="B1" s="465" t="s">
        <v>117</v>
      </c>
      <c r="C1" s="466"/>
      <c r="D1" s="466"/>
      <c r="E1" s="466"/>
      <c r="F1" s="466"/>
      <c r="G1" s="467"/>
      <c r="H1" s="207"/>
      <c r="I1" s="208"/>
      <c r="J1" s="208"/>
      <c r="K1" s="208"/>
    </row>
    <row r="2" spans="2:22" s="209" customFormat="1" ht="17.25" customHeight="1" x14ac:dyDescent="0.2">
      <c r="B2" s="472" t="s">
        <v>118</v>
      </c>
      <c r="C2" s="473"/>
      <c r="D2" s="473"/>
      <c r="E2" s="473"/>
      <c r="F2" s="473"/>
      <c r="G2" s="474"/>
      <c r="H2" s="207"/>
      <c r="I2" s="208"/>
      <c r="J2" s="208"/>
      <c r="K2" s="208"/>
    </row>
    <row r="3" spans="2:22" s="209" customFormat="1" ht="12" customHeight="1" x14ac:dyDescent="0.2">
      <c r="B3" s="468" t="s">
        <v>119</v>
      </c>
      <c r="C3" s="469"/>
      <c r="D3" s="469"/>
      <c r="E3" s="469"/>
      <c r="F3" s="469"/>
      <c r="G3" s="470"/>
      <c r="H3" s="207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spans="2:22" s="209" customFormat="1" ht="16.5" customHeight="1" x14ac:dyDescent="0.2">
      <c r="B4" s="210" t="s">
        <v>2</v>
      </c>
      <c r="C4" s="458" t="s">
        <v>22</v>
      </c>
      <c r="D4" s="459"/>
      <c r="E4" s="460"/>
      <c r="F4" s="211">
        <v>2017</v>
      </c>
      <c r="G4" s="211">
        <v>2016</v>
      </c>
      <c r="H4" s="207"/>
      <c r="I4" s="208"/>
      <c r="J4" s="208"/>
      <c r="K4" s="208"/>
      <c r="L4" s="208"/>
    </row>
    <row r="5" spans="2:22" s="209" customFormat="1" ht="12.4" customHeight="1" x14ac:dyDescent="0.25">
      <c r="B5" s="212" t="s">
        <v>100</v>
      </c>
      <c r="C5" s="213" t="s">
        <v>120</v>
      </c>
      <c r="D5" s="214"/>
      <c r="E5" s="215"/>
      <c r="F5" s="216">
        <f>-J5</f>
        <v>31692290.166000001</v>
      </c>
      <c r="G5" s="216">
        <v>71469987</v>
      </c>
      <c r="H5" s="418">
        <v>701</v>
      </c>
      <c r="I5" s="418" t="s">
        <v>278</v>
      </c>
      <c r="J5" s="418">
        <v>-31692290.166000001</v>
      </c>
      <c r="K5" s="208"/>
      <c r="L5" s="208"/>
    </row>
    <row r="6" spans="2:22" s="209" customFormat="1" ht="12.4" customHeight="1" x14ac:dyDescent="0.25">
      <c r="B6" s="212" t="s">
        <v>100</v>
      </c>
      <c r="C6" s="213" t="s">
        <v>121</v>
      </c>
      <c r="D6" s="214"/>
      <c r="E6" s="215"/>
      <c r="F6" s="216"/>
      <c r="G6" s="217">
        <v>0</v>
      </c>
      <c r="H6" s="418">
        <v>767</v>
      </c>
      <c r="I6" s="418" t="s">
        <v>279</v>
      </c>
      <c r="J6" s="418">
        <v>-15517.34</v>
      </c>
      <c r="K6" s="208"/>
      <c r="L6" s="208"/>
    </row>
    <row r="7" spans="2:22" s="209" customFormat="1" ht="12.4" customHeight="1" x14ac:dyDescent="0.25">
      <c r="B7" s="212" t="s">
        <v>100</v>
      </c>
      <c r="C7" s="213" t="s">
        <v>122</v>
      </c>
      <c r="D7" s="214"/>
      <c r="E7" s="215"/>
      <c r="F7" s="216">
        <v>0</v>
      </c>
      <c r="G7" s="217">
        <v>0</v>
      </c>
      <c r="H7" s="418">
        <v>769</v>
      </c>
      <c r="I7" s="418" t="s">
        <v>280</v>
      </c>
      <c r="J7" s="418">
        <v>-2880309.55</v>
      </c>
      <c r="K7" s="208"/>
      <c r="L7" s="208"/>
    </row>
    <row r="8" spans="2:22" s="209" customFormat="1" ht="12.4" customHeight="1" x14ac:dyDescent="0.2">
      <c r="B8" s="212" t="s">
        <v>100</v>
      </c>
      <c r="C8" s="213" t="s">
        <v>123</v>
      </c>
      <c r="D8" s="214"/>
      <c r="E8" s="215"/>
      <c r="F8" s="216">
        <v>0</v>
      </c>
      <c r="G8" s="177"/>
      <c r="H8" s="207"/>
      <c r="I8" s="208"/>
      <c r="J8" s="417">
        <f>SUM(J5:J7)</f>
        <v>-34588117.056000002</v>
      </c>
      <c r="K8" s="208"/>
      <c r="L8" s="208"/>
    </row>
    <row r="9" spans="2:22" s="209" customFormat="1" ht="12.4" customHeight="1" x14ac:dyDescent="0.25">
      <c r="B9" s="218"/>
      <c r="C9" s="219"/>
      <c r="D9" s="214"/>
      <c r="E9" s="220" t="s">
        <v>244</v>
      </c>
      <c r="F9" s="221">
        <f>F5+F6+F7+F8</f>
        <v>31692290.166000001</v>
      </c>
      <c r="G9" s="221">
        <f>G5+G6+G7+G8</f>
        <v>71469987</v>
      </c>
      <c r="H9" s="418">
        <v>6032</v>
      </c>
      <c r="I9" s="418" t="s">
        <v>281</v>
      </c>
      <c r="J9" s="418">
        <v>5.9999942259310003E-3</v>
      </c>
      <c r="K9" s="208"/>
      <c r="L9" s="208"/>
    </row>
    <row r="10" spans="2:22" s="209" customFormat="1" ht="12.4" customHeight="1" x14ac:dyDescent="0.25">
      <c r="B10" s="212" t="s">
        <v>100</v>
      </c>
      <c r="C10" s="213" t="s">
        <v>124</v>
      </c>
      <c r="D10" s="214"/>
      <c r="E10" s="215"/>
      <c r="F10" s="221">
        <f>F11+F12</f>
        <v>0</v>
      </c>
      <c r="G10" s="221">
        <v>13475178</v>
      </c>
      <c r="H10" s="418">
        <v>6035</v>
      </c>
      <c r="I10" s="418" t="s">
        <v>282</v>
      </c>
      <c r="J10" s="418">
        <v>0</v>
      </c>
      <c r="K10" s="208"/>
      <c r="L10" s="208"/>
    </row>
    <row r="11" spans="2:22" s="209" customFormat="1" ht="12.4" customHeight="1" x14ac:dyDescent="0.25">
      <c r="B11" s="218"/>
      <c r="C11" s="219"/>
      <c r="D11" s="223">
        <v>1</v>
      </c>
      <c r="E11" s="224" t="s">
        <v>124</v>
      </c>
      <c r="F11" s="216"/>
      <c r="G11" s="216">
        <v>6104743</v>
      </c>
      <c r="H11" s="418">
        <v>604</v>
      </c>
      <c r="I11" s="418" t="s">
        <v>283</v>
      </c>
      <c r="J11" s="418">
        <v>542792.56319999998</v>
      </c>
      <c r="K11" s="208"/>
      <c r="L11" s="208"/>
    </row>
    <row r="12" spans="2:22" s="209" customFormat="1" ht="12.4" customHeight="1" x14ac:dyDescent="0.25">
      <c r="B12" s="225"/>
      <c r="C12" s="219"/>
      <c r="D12" s="209">
        <v>2</v>
      </c>
      <c r="E12" s="224" t="s">
        <v>125</v>
      </c>
      <c r="F12" s="216"/>
      <c r="G12" s="222">
        <v>7370435</v>
      </c>
      <c r="H12" s="418">
        <v>605</v>
      </c>
      <c r="I12" s="418" t="s">
        <v>284</v>
      </c>
      <c r="J12" s="418">
        <v>11666.4</v>
      </c>
      <c r="K12" s="208"/>
      <c r="L12" s="208"/>
    </row>
    <row r="13" spans="2:22" s="209" customFormat="1" ht="12.4" customHeight="1" x14ac:dyDescent="0.25">
      <c r="B13" s="225"/>
      <c r="C13" s="219"/>
      <c r="D13" s="214"/>
      <c r="E13" s="215"/>
      <c r="F13" s="222"/>
      <c r="G13" s="222"/>
      <c r="H13" s="418">
        <v>607</v>
      </c>
      <c r="I13" s="418" t="s">
        <v>285</v>
      </c>
      <c r="J13" s="418">
        <v>980068.7</v>
      </c>
      <c r="K13" s="208"/>
      <c r="L13" s="208"/>
    </row>
    <row r="14" spans="2:22" s="209" customFormat="1" ht="12.4" customHeight="1" x14ac:dyDescent="0.25">
      <c r="B14" s="212" t="s">
        <v>100</v>
      </c>
      <c r="C14" s="213" t="s">
        <v>126</v>
      </c>
      <c r="D14" s="214"/>
      <c r="E14" s="215"/>
      <c r="F14" s="221">
        <f>F15+F16</f>
        <v>-7138360</v>
      </c>
      <c r="G14" s="221">
        <f>G15+G16</f>
        <v>6217740</v>
      </c>
      <c r="H14" s="418">
        <v>613</v>
      </c>
      <c r="I14" s="418" t="s">
        <v>286</v>
      </c>
      <c r="J14" s="418">
        <v>352500</v>
      </c>
      <c r="K14" s="208"/>
      <c r="L14" s="208"/>
    </row>
    <row r="15" spans="2:22" s="209" customFormat="1" ht="12.4" customHeight="1" x14ac:dyDescent="0.25">
      <c r="B15" s="225"/>
      <c r="C15" s="219"/>
      <c r="D15" s="226">
        <v>1</v>
      </c>
      <c r="E15" s="227" t="s">
        <v>127</v>
      </c>
      <c r="F15" s="216">
        <v>-6290790</v>
      </c>
      <c r="G15" s="221">
        <v>5519640</v>
      </c>
      <c r="H15" s="418">
        <v>615</v>
      </c>
      <c r="I15" s="418" t="s">
        <v>287</v>
      </c>
      <c r="J15" s="418">
        <v>2045041.21</v>
      </c>
      <c r="K15" s="208"/>
      <c r="L15" s="208"/>
    </row>
    <row r="16" spans="2:22" s="209" customFormat="1" ht="12.4" customHeight="1" x14ac:dyDescent="0.25">
      <c r="B16" s="225"/>
      <c r="C16" s="219"/>
      <c r="D16" s="226">
        <v>2</v>
      </c>
      <c r="E16" s="227" t="s">
        <v>128</v>
      </c>
      <c r="F16" s="216">
        <v>-847570</v>
      </c>
      <c r="G16" s="221">
        <v>698100</v>
      </c>
      <c r="H16" s="418">
        <v>618</v>
      </c>
      <c r="I16" s="418" t="s">
        <v>288</v>
      </c>
      <c r="J16" s="418">
        <v>1843149.6765999999</v>
      </c>
      <c r="K16" s="208"/>
      <c r="L16" s="208"/>
    </row>
    <row r="17" spans="2:12" s="209" customFormat="1" ht="12.4" customHeight="1" x14ac:dyDescent="0.25">
      <c r="B17" s="225"/>
      <c r="C17" s="219"/>
      <c r="D17" s="226"/>
      <c r="E17" s="227" t="s">
        <v>129</v>
      </c>
      <c r="F17" s="222"/>
      <c r="G17" s="222">
        <v>0</v>
      </c>
      <c r="H17" s="418">
        <v>626</v>
      </c>
      <c r="I17" s="418" t="s">
        <v>289</v>
      </c>
      <c r="J17" s="418">
        <v>33867.5</v>
      </c>
      <c r="K17" s="208"/>
      <c r="L17" s="208"/>
    </row>
    <row r="18" spans="2:12" s="209" customFormat="1" ht="12.4" customHeight="1" x14ac:dyDescent="0.25">
      <c r="B18" s="218"/>
      <c r="C18" s="219"/>
      <c r="D18" s="214"/>
      <c r="E18" s="215"/>
      <c r="F18" s="204"/>
      <c r="G18" s="204">
        <v>0</v>
      </c>
      <c r="H18" s="418">
        <v>628</v>
      </c>
      <c r="I18" s="418" t="s">
        <v>290</v>
      </c>
      <c r="J18" s="418">
        <v>60197.66</v>
      </c>
      <c r="K18" s="208"/>
      <c r="L18" s="208"/>
    </row>
    <row r="19" spans="2:12" s="209" customFormat="1" ht="12.4" customHeight="1" x14ac:dyDescent="0.25">
      <c r="B19" s="212" t="s">
        <v>100</v>
      </c>
      <c r="C19" s="213" t="s">
        <v>130</v>
      </c>
      <c r="D19" s="214"/>
      <c r="E19" s="215"/>
      <c r="F19" s="217">
        <v>0</v>
      </c>
      <c r="G19" s="217"/>
      <c r="H19" s="418">
        <v>634</v>
      </c>
      <c r="I19" s="418" t="s">
        <v>291</v>
      </c>
      <c r="J19" s="418">
        <v>845135.4</v>
      </c>
      <c r="K19" s="208"/>
      <c r="L19" s="208"/>
    </row>
    <row r="20" spans="2:12" s="209" customFormat="1" ht="12.4" customHeight="1" x14ac:dyDescent="0.25">
      <c r="B20" s="212" t="s">
        <v>100</v>
      </c>
      <c r="C20" s="213" t="s">
        <v>131</v>
      </c>
      <c r="D20" s="214"/>
      <c r="E20" s="215"/>
      <c r="F20" s="418">
        <v>-11936344</v>
      </c>
      <c r="G20" s="177">
        <v>31861637</v>
      </c>
      <c r="H20" s="418">
        <v>641</v>
      </c>
      <c r="I20" s="418" t="s">
        <v>292</v>
      </c>
      <c r="J20" s="418">
        <v>6290790</v>
      </c>
      <c r="K20" s="208"/>
      <c r="L20" s="208"/>
    </row>
    <row r="21" spans="2:12" s="209" customFormat="1" ht="12.4" customHeight="1" x14ac:dyDescent="0.25">
      <c r="B21" s="212" t="s">
        <v>100</v>
      </c>
      <c r="C21" s="213" t="s">
        <v>132</v>
      </c>
      <c r="D21" s="214"/>
      <c r="E21" s="215"/>
      <c r="F21" s="177">
        <v>-6745004.1097999997</v>
      </c>
      <c r="G21" s="177"/>
      <c r="H21" s="418">
        <v>644</v>
      </c>
      <c r="I21" s="418" t="s">
        <v>293</v>
      </c>
      <c r="J21" s="418">
        <v>847570</v>
      </c>
      <c r="K21" s="208"/>
      <c r="L21" s="208"/>
    </row>
    <row r="22" spans="2:12" s="209" customFormat="1" ht="12.4" customHeight="1" x14ac:dyDescent="0.25">
      <c r="B22" s="218"/>
      <c r="C22" s="219"/>
      <c r="D22" s="214"/>
      <c r="E22" s="220" t="s">
        <v>245</v>
      </c>
      <c r="F22" s="217">
        <f>F14+F20+F21</f>
        <v>-25819708.1098</v>
      </c>
      <c r="G22" s="407">
        <v>51554555</v>
      </c>
      <c r="H22" s="418">
        <v>657</v>
      </c>
      <c r="I22" s="418" t="s">
        <v>294</v>
      </c>
      <c r="J22" s="418">
        <v>30585</v>
      </c>
      <c r="K22" s="208"/>
      <c r="L22" s="208"/>
    </row>
    <row r="23" spans="2:12" s="209" customFormat="1" ht="12.4" customHeight="1" x14ac:dyDescent="0.25">
      <c r="B23" s="212" t="s">
        <v>100</v>
      </c>
      <c r="C23" s="213" t="s">
        <v>133</v>
      </c>
      <c r="D23" s="214"/>
      <c r="E23" s="215"/>
      <c r="F23" s="229">
        <f>F28+F30</f>
        <v>2722881</v>
      </c>
      <c r="G23" s="229">
        <v>0</v>
      </c>
      <c r="H23" s="418">
        <v>667</v>
      </c>
      <c r="I23" s="418" t="s">
        <v>295</v>
      </c>
      <c r="J23" s="418">
        <v>172945.94734000001</v>
      </c>
      <c r="K23" s="208"/>
      <c r="L23" s="208"/>
    </row>
    <row r="24" spans="2:12" s="209" customFormat="1" ht="12.4" customHeight="1" x14ac:dyDescent="0.25">
      <c r="B24" s="225"/>
      <c r="C24" s="230"/>
      <c r="D24" s="463">
        <v>1</v>
      </c>
      <c r="E24" s="231" t="s">
        <v>134</v>
      </c>
      <c r="F24" s="475">
        <v>0</v>
      </c>
      <c r="G24" s="475">
        <v>0</v>
      </c>
      <c r="H24" s="418">
        <v>6811</v>
      </c>
      <c r="I24" s="418" t="s">
        <v>296</v>
      </c>
      <c r="J24" s="418">
        <v>11936344</v>
      </c>
      <c r="K24" s="208"/>
      <c r="L24" s="208"/>
    </row>
    <row r="25" spans="2:12" s="209" customFormat="1" ht="12.4" customHeight="1" x14ac:dyDescent="0.2">
      <c r="B25" s="232"/>
      <c r="C25" s="233"/>
      <c r="D25" s="464"/>
      <c r="E25" s="234" t="s">
        <v>135</v>
      </c>
      <c r="F25" s="476"/>
      <c r="G25" s="476"/>
      <c r="H25" s="207"/>
      <c r="I25" s="208"/>
      <c r="J25" s="208"/>
      <c r="K25" s="208"/>
      <c r="L25" s="208"/>
    </row>
    <row r="26" spans="2:12" s="209" customFormat="1" ht="12.4" customHeight="1" x14ac:dyDescent="0.2">
      <c r="B26" s="225"/>
      <c r="C26" s="230"/>
      <c r="D26" s="463">
        <v>2</v>
      </c>
      <c r="E26" s="231" t="s">
        <v>136</v>
      </c>
      <c r="F26" s="475"/>
      <c r="G26" s="475">
        <v>0</v>
      </c>
      <c r="H26" s="207"/>
      <c r="I26" s="208"/>
      <c r="J26" s="208"/>
      <c r="K26" s="208"/>
      <c r="L26" s="208"/>
    </row>
    <row r="27" spans="2:12" s="209" customFormat="1" ht="12.4" customHeight="1" x14ac:dyDescent="0.2">
      <c r="B27" s="232"/>
      <c r="C27" s="233"/>
      <c r="D27" s="464"/>
      <c r="E27" s="234" t="s">
        <v>139</v>
      </c>
      <c r="F27" s="476"/>
      <c r="G27" s="476"/>
      <c r="H27" s="207"/>
      <c r="I27" s="208"/>
      <c r="J27" s="208"/>
      <c r="K27" s="208"/>
      <c r="L27" s="208"/>
    </row>
    <row r="28" spans="2:12" s="209" customFormat="1" ht="12.4" customHeight="1" x14ac:dyDescent="0.2">
      <c r="B28" s="225"/>
      <c r="C28" s="230"/>
      <c r="D28" s="463">
        <v>3</v>
      </c>
      <c r="E28" s="231" t="s">
        <v>137</v>
      </c>
      <c r="F28" s="475">
        <f>15517-172946</f>
        <v>-157429</v>
      </c>
      <c r="G28" s="475">
        <v>0</v>
      </c>
      <c r="H28" s="207"/>
      <c r="I28" s="208"/>
      <c r="J28" s="208"/>
      <c r="K28" s="208"/>
      <c r="L28" s="208"/>
    </row>
    <row r="29" spans="2:12" s="209" customFormat="1" ht="12.4" customHeight="1" x14ac:dyDescent="0.2">
      <c r="B29" s="232"/>
      <c r="C29" s="233"/>
      <c r="D29" s="464"/>
      <c r="E29" s="234" t="s">
        <v>138</v>
      </c>
      <c r="F29" s="476"/>
      <c r="G29" s="476"/>
      <c r="H29" s="207"/>
      <c r="I29" s="208"/>
      <c r="J29" s="208"/>
      <c r="K29" s="208"/>
      <c r="L29" s="208"/>
    </row>
    <row r="30" spans="2:12" s="209" customFormat="1" ht="12.4" customHeight="1" x14ac:dyDescent="0.2">
      <c r="B30" s="218"/>
      <c r="C30" s="219"/>
      <c r="D30" s="214">
        <v>4</v>
      </c>
      <c r="E30" s="220" t="s">
        <v>297</v>
      </c>
      <c r="F30" s="228">
        <v>2880310</v>
      </c>
      <c r="G30" s="228"/>
      <c r="H30" s="207"/>
      <c r="I30" s="208"/>
      <c r="J30" s="208"/>
      <c r="K30" s="208"/>
      <c r="L30" s="208"/>
    </row>
    <row r="31" spans="2:12" s="209" customFormat="1" ht="12.4" customHeight="1" x14ac:dyDescent="0.2">
      <c r="B31" s="477" t="s">
        <v>100</v>
      </c>
      <c r="C31" s="235" t="s">
        <v>140</v>
      </c>
      <c r="D31" s="236"/>
      <c r="E31" s="237"/>
      <c r="F31" s="479">
        <v>0</v>
      </c>
      <c r="G31" s="479">
        <v>0</v>
      </c>
      <c r="H31" s="207"/>
      <c r="I31" s="208"/>
      <c r="J31" s="208"/>
      <c r="K31" s="208"/>
      <c r="L31" s="208"/>
    </row>
    <row r="32" spans="2:12" s="209" customFormat="1" ht="12.4" customHeight="1" x14ac:dyDescent="0.2">
      <c r="B32" s="478"/>
      <c r="C32" s="238" t="s">
        <v>141</v>
      </c>
      <c r="D32" s="239"/>
      <c r="E32" s="240"/>
      <c r="F32" s="480"/>
      <c r="G32" s="480"/>
      <c r="H32" s="207"/>
      <c r="I32" s="208"/>
      <c r="J32" s="208"/>
      <c r="K32" s="208"/>
      <c r="L32" s="208"/>
    </row>
    <row r="33" spans="2:12" s="209" customFormat="1" ht="12.4" customHeight="1" x14ac:dyDescent="0.2">
      <c r="B33" s="218"/>
      <c r="C33" s="219"/>
      <c r="D33" s="214"/>
      <c r="E33" s="215"/>
      <c r="F33" s="228"/>
      <c r="G33" s="228"/>
      <c r="H33" s="207"/>
      <c r="I33" s="208"/>
      <c r="J33" s="208"/>
      <c r="K33" s="208"/>
      <c r="L33" s="208"/>
    </row>
    <row r="34" spans="2:12" s="209" customFormat="1" ht="12.4" customHeight="1" x14ac:dyDescent="0.2">
      <c r="B34" s="212" t="s">
        <v>100</v>
      </c>
      <c r="C34" s="213" t="s">
        <v>142</v>
      </c>
      <c r="D34" s="214"/>
      <c r="E34" s="215"/>
      <c r="F34" s="229">
        <f>F35+F37</f>
        <v>0</v>
      </c>
      <c r="G34" s="229">
        <v>0</v>
      </c>
      <c r="H34" s="207"/>
      <c r="I34" s="208"/>
      <c r="J34" s="208"/>
      <c r="K34" s="208"/>
      <c r="L34" s="208"/>
    </row>
    <row r="35" spans="2:12" s="209" customFormat="1" ht="12.4" customHeight="1" x14ac:dyDescent="0.2">
      <c r="B35" s="225"/>
      <c r="C35" s="230"/>
      <c r="D35" s="463">
        <v>1</v>
      </c>
      <c r="E35" s="231" t="s">
        <v>144</v>
      </c>
      <c r="F35" s="475"/>
      <c r="G35" s="475"/>
      <c r="H35" s="207"/>
      <c r="I35" s="208"/>
      <c r="J35" s="208"/>
      <c r="K35" s="208"/>
      <c r="L35" s="208"/>
    </row>
    <row r="36" spans="2:12" s="209" customFormat="1" ht="12.4" customHeight="1" x14ac:dyDescent="0.2">
      <c r="B36" s="232"/>
      <c r="C36" s="233"/>
      <c r="D36" s="464"/>
      <c r="E36" s="234" t="s">
        <v>145</v>
      </c>
      <c r="F36" s="476"/>
      <c r="G36" s="476"/>
      <c r="H36" s="207"/>
      <c r="I36" s="208"/>
      <c r="J36" s="208"/>
      <c r="K36" s="208"/>
      <c r="L36" s="208"/>
    </row>
    <row r="37" spans="2:12" s="209" customFormat="1" ht="12.4" customHeight="1" x14ac:dyDescent="0.2">
      <c r="B37" s="218"/>
      <c r="C37" s="219"/>
      <c r="D37" s="241">
        <v>2</v>
      </c>
      <c r="E37" s="242" t="s">
        <v>143</v>
      </c>
      <c r="F37" s="228"/>
      <c r="G37" s="228"/>
      <c r="H37" s="207"/>
      <c r="I37" s="208"/>
      <c r="J37" s="208"/>
      <c r="K37" s="208"/>
      <c r="L37" s="208"/>
    </row>
    <row r="38" spans="2:12" s="209" customFormat="1" ht="12.4" customHeight="1" x14ac:dyDescent="0.2">
      <c r="B38" s="218"/>
      <c r="C38" s="219"/>
      <c r="D38" s="214"/>
      <c r="E38" s="215"/>
      <c r="F38" s="228"/>
      <c r="G38" s="228"/>
      <c r="H38" s="207"/>
      <c r="I38" s="208"/>
      <c r="J38" s="208"/>
      <c r="K38" s="208"/>
      <c r="L38" s="208"/>
    </row>
    <row r="39" spans="2:12" s="209" customFormat="1" ht="12.4" customHeight="1" x14ac:dyDescent="0.2">
      <c r="B39" s="212" t="s">
        <v>100</v>
      </c>
      <c r="C39" s="213" t="s">
        <v>146</v>
      </c>
      <c r="D39" s="214"/>
      <c r="E39" s="215"/>
      <c r="F39" s="229">
        <v>0</v>
      </c>
      <c r="G39" s="229">
        <v>0</v>
      </c>
      <c r="H39" s="207"/>
      <c r="I39" s="208"/>
      <c r="J39" s="208"/>
      <c r="K39" s="208"/>
      <c r="L39" s="208"/>
    </row>
    <row r="40" spans="2:12" s="209" customFormat="1" ht="12.4" customHeight="1" x14ac:dyDescent="0.2">
      <c r="B40" s="218"/>
      <c r="C40" s="213"/>
      <c r="D40" s="214"/>
      <c r="E40" s="215"/>
      <c r="F40" s="228"/>
      <c r="G40" s="228"/>
      <c r="H40" s="207"/>
      <c r="I40" s="208"/>
      <c r="J40" s="208"/>
      <c r="K40" s="208"/>
      <c r="L40" s="208"/>
    </row>
    <row r="41" spans="2:12" s="209" customFormat="1" ht="12.4" customHeight="1" x14ac:dyDescent="0.2">
      <c r="B41" s="212" t="s">
        <v>100</v>
      </c>
      <c r="C41" s="213" t="s">
        <v>147</v>
      </c>
      <c r="D41" s="214"/>
      <c r="E41" s="215"/>
      <c r="F41" s="229">
        <f>F9+F22+F23</f>
        <v>8595463.0562000014</v>
      </c>
      <c r="G41" s="229">
        <v>19915432</v>
      </c>
      <c r="H41" s="207"/>
      <c r="I41" s="66"/>
      <c r="J41" s="207"/>
      <c r="K41" s="208"/>
      <c r="L41" s="208"/>
    </row>
    <row r="42" spans="2:12" s="209" customFormat="1" ht="12.4" customHeight="1" x14ac:dyDescent="0.2">
      <c r="B42" s="218"/>
      <c r="C42" s="219"/>
      <c r="D42" s="214"/>
      <c r="E42" s="215"/>
      <c r="F42" s="228"/>
      <c r="G42" s="228"/>
      <c r="H42" s="207"/>
      <c r="I42" s="208"/>
      <c r="J42" s="208"/>
      <c r="K42" s="208"/>
      <c r="L42" s="208"/>
    </row>
    <row r="43" spans="2:12" s="209" customFormat="1" ht="12.4" customHeight="1" x14ac:dyDescent="0.2">
      <c r="B43" s="212" t="s">
        <v>100</v>
      </c>
      <c r="C43" s="213" t="s">
        <v>148</v>
      </c>
      <c r="D43" s="214"/>
      <c r="E43" s="215"/>
      <c r="F43" s="229">
        <f>F44+F45+F46</f>
        <v>0</v>
      </c>
      <c r="G43" s="229">
        <v>2987314.8</v>
      </c>
      <c r="H43" s="207"/>
      <c r="I43" s="208"/>
      <c r="J43" s="208"/>
      <c r="K43" s="208"/>
      <c r="L43" s="208"/>
    </row>
    <row r="44" spans="2:12" s="209" customFormat="1" ht="12.4" customHeight="1" x14ac:dyDescent="0.2">
      <c r="B44" s="218"/>
      <c r="C44" s="219"/>
      <c r="D44" s="241">
        <v>1</v>
      </c>
      <c r="E44" s="242" t="s">
        <v>149</v>
      </c>
      <c r="F44" s="228"/>
      <c r="G44" s="228">
        <v>2987314.8</v>
      </c>
      <c r="H44" s="207"/>
      <c r="I44" s="208"/>
      <c r="J44" s="208"/>
      <c r="K44" s="208"/>
      <c r="L44" s="208"/>
    </row>
    <row r="45" spans="2:12" s="209" customFormat="1" ht="12.4" customHeight="1" x14ac:dyDescent="0.2">
      <c r="B45" s="218"/>
      <c r="C45" s="219"/>
      <c r="D45" s="241">
        <v>2</v>
      </c>
      <c r="E45" s="242" t="s">
        <v>150</v>
      </c>
      <c r="F45" s="228">
        <v>0</v>
      </c>
      <c r="G45" s="228">
        <v>0</v>
      </c>
      <c r="H45" s="207"/>
      <c r="I45" s="208"/>
      <c r="J45" s="208"/>
      <c r="K45" s="208"/>
      <c r="L45" s="208"/>
    </row>
    <row r="46" spans="2:12" s="209" customFormat="1" ht="12.4" customHeight="1" x14ac:dyDescent="0.2">
      <c r="B46" s="218"/>
      <c r="C46" s="219"/>
      <c r="D46" s="241">
        <v>3</v>
      </c>
      <c r="E46" s="242" t="s">
        <v>151</v>
      </c>
      <c r="F46" s="228">
        <v>0</v>
      </c>
      <c r="G46" s="228">
        <v>0</v>
      </c>
      <c r="H46" s="207"/>
      <c r="I46" s="208"/>
      <c r="J46" s="208"/>
      <c r="K46" s="208"/>
      <c r="L46" s="208"/>
    </row>
    <row r="47" spans="2:12" s="209" customFormat="1" ht="12.4" customHeight="1" x14ac:dyDescent="0.2">
      <c r="B47" s="218"/>
      <c r="C47" s="219"/>
      <c r="D47" s="214">
        <v>4</v>
      </c>
      <c r="E47" s="242" t="s">
        <v>298</v>
      </c>
      <c r="F47" s="228"/>
      <c r="G47" s="228"/>
      <c r="H47" s="207"/>
      <c r="I47" s="208"/>
      <c r="J47" s="208"/>
      <c r="K47" s="208"/>
      <c r="L47" s="208"/>
    </row>
    <row r="48" spans="2:12" s="209" customFormat="1" ht="12.4" customHeight="1" x14ac:dyDescent="0.2">
      <c r="B48" s="212" t="s">
        <v>100</v>
      </c>
      <c r="C48" s="213" t="s">
        <v>152</v>
      </c>
      <c r="D48" s="214"/>
      <c r="E48" s="215"/>
      <c r="F48" s="229">
        <f>F41-F43</f>
        <v>8595463.0562000014</v>
      </c>
      <c r="G48" s="229">
        <v>16928117.199999999</v>
      </c>
      <c r="H48" s="207"/>
      <c r="I48" s="208"/>
      <c r="J48" s="208"/>
      <c r="K48" s="208"/>
      <c r="L48" s="208"/>
    </row>
    <row r="49" spans="2:12" s="209" customFormat="1" ht="12.4" customHeight="1" x14ac:dyDescent="0.2">
      <c r="B49" s="218"/>
      <c r="C49" s="219"/>
      <c r="D49" s="214"/>
      <c r="E49" s="215"/>
      <c r="F49" s="228"/>
      <c r="G49" s="228"/>
      <c r="H49" s="207"/>
      <c r="I49" s="208"/>
      <c r="J49" s="208"/>
      <c r="K49" s="208"/>
      <c r="L49" s="208"/>
    </row>
    <row r="50" spans="2:12" s="209" customFormat="1" ht="12.4" customHeight="1" x14ac:dyDescent="0.2">
      <c r="B50" s="212" t="s">
        <v>100</v>
      </c>
      <c r="C50" s="213" t="s">
        <v>153</v>
      </c>
      <c r="D50" s="214"/>
      <c r="E50" s="215"/>
      <c r="F50" s="217">
        <f>F48</f>
        <v>8595463.0562000014</v>
      </c>
      <c r="G50" s="217">
        <v>16921760.5</v>
      </c>
      <c r="H50" s="207"/>
      <c r="I50" s="208"/>
      <c r="J50" s="208"/>
      <c r="K50" s="208"/>
      <c r="L50" s="208"/>
    </row>
    <row r="51" spans="2:12" s="209" customFormat="1" ht="12.4" customHeight="1" x14ac:dyDescent="0.2">
      <c r="B51" s="218"/>
      <c r="C51" s="219"/>
      <c r="D51" s="214"/>
      <c r="E51" s="242" t="s">
        <v>299</v>
      </c>
      <c r="F51" s="229">
        <v>30585</v>
      </c>
      <c r="G51" s="229">
        <v>8630097.8550000004</v>
      </c>
      <c r="H51" s="207"/>
      <c r="I51" s="208"/>
      <c r="J51" s="208"/>
      <c r="K51" s="208"/>
      <c r="L51" s="208"/>
    </row>
    <row r="52" spans="2:12" s="209" customFormat="1" ht="12.4" customHeight="1" x14ac:dyDescent="0.2">
      <c r="B52" s="218"/>
      <c r="C52" s="219"/>
      <c r="D52" s="214"/>
      <c r="E52" s="242" t="s">
        <v>300</v>
      </c>
      <c r="F52" s="228">
        <f>(F50+F51)*15/100</f>
        <v>1293907.2084300003</v>
      </c>
      <c r="G52" s="228">
        <v>8291662.6449999996</v>
      </c>
      <c r="H52" s="207"/>
      <c r="I52" s="208"/>
      <c r="J52" s="208"/>
      <c r="K52" s="208"/>
      <c r="L52" s="208"/>
    </row>
    <row r="53" spans="2:12" ht="12.4" customHeight="1" x14ac:dyDescent="0.2">
      <c r="B53" s="471" t="s">
        <v>156</v>
      </c>
      <c r="C53" s="471"/>
      <c r="D53" s="471"/>
      <c r="E53" s="471"/>
      <c r="F53" s="471"/>
      <c r="G53" s="471"/>
      <c r="H53" s="243"/>
      <c r="I53" s="244"/>
      <c r="J53" s="244"/>
      <c r="K53" s="244"/>
      <c r="L53" s="244"/>
    </row>
    <row r="54" spans="2:12" ht="12.4" customHeight="1" x14ac:dyDescent="0.2">
      <c r="B54" s="212" t="s">
        <v>2</v>
      </c>
      <c r="C54" s="453" t="s">
        <v>22</v>
      </c>
      <c r="D54" s="453"/>
      <c r="E54" s="453"/>
      <c r="F54" s="246">
        <v>2017</v>
      </c>
      <c r="G54" s="246">
        <v>2016</v>
      </c>
      <c r="H54" s="243"/>
      <c r="I54" s="244"/>
      <c r="J54" s="244"/>
      <c r="K54" s="244"/>
      <c r="L54" s="244"/>
    </row>
    <row r="55" spans="2:12" ht="12.4" customHeight="1" x14ac:dyDescent="0.2">
      <c r="B55" s="212" t="s">
        <v>100</v>
      </c>
      <c r="C55" s="247" t="s">
        <v>152</v>
      </c>
      <c r="D55" s="248"/>
      <c r="E55" s="249"/>
      <c r="F55" s="229">
        <f>F48-F52</f>
        <v>7301555.8477700008</v>
      </c>
      <c r="G55" s="229">
        <v>16928117.199999999</v>
      </c>
      <c r="H55" s="243"/>
      <c r="I55" s="244"/>
      <c r="J55" s="244"/>
      <c r="K55" s="244"/>
      <c r="L55" s="244"/>
    </row>
    <row r="56" spans="2:12" ht="12.4" customHeight="1" x14ac:dyDescent="0.2">
      <c r="B56" s="250"/>
      <c r="C56" s="247"/>
      <c r="D56" s="248"/>
      <c r="E56" s="249"/>
      <c r="F56" s="251"/>
      <c r="G56" s="251"/>
      <c r="H56" s="243"/>
      <c r="I56" s="244"/>
      <c r="J56" s="244"/>
      <c r="K56" s="244"/>
      <c r="L56" s="244"/>
    </row>
    <row r="57" spans="2:12" ht="12.4" customHeight="1" x14ac:dyDescent="0.2">
      <c r="B57" s="212"/>
      <c r="C57" s="247" t="s">
        <v>157</v>
      </c>
      <c r="D57" s="248"/>
      <c r="E57" s="249"/>
      <c r="F57" s="229">
        <v>0</v>
      </c>
      <c r="G57" s="229">
        <v>0</v>
      </c>
      <c r="H57" s="243"/>
      <c r="I57" s="244"/>
      <c r="J57" s="244"/>
      <c r="K57" s="244"/>
      <c r="L57" s="244"/>
    </row>
    <row r="58" spans="2:12" ht="12.4" customHeight="1" x14ac:dyDescent="0.2">
      <c r="B58" s="250"/>
      <c r="C58" s="247" t="s">
        <v>158</v>
      </c>
      <c r="D58" s="248"/>
      <c r="E58" s="249"/>
      <c r="F58" s="229">
        <v>0</v>
      </c>
      <c r="G58" s="229">
        <v>0</v>
      </c>
      <c r="H58" s="243"/>
      <c r="I58" s="244"/>
      <c r="J58" s="244"/>
      <c r="K58" s="244"/>
      <c r="L58" s="244"/>
    </row>
    <row r="59" spans="2:12" ht="12.4" customHeight="1" x14ac:dyDescent="0.2">
      <c r="B59" s="250"/>
      <c r="C59" s="247" t="s">
        <v>159</v>
      </c>
      <c r="D59" s="248"/>
      <c r="E59" s="249"/>
      <c r="F59" s="229">
        <v>0</v>
      </c>
      <c r="G59" s="229">
        <v>0</v>
      </c>
      <c r="H59" s="243"/>
      <c r="I59" s="244"/>
      <c r="J59" s="244"/>
      <c r="K59" s="244"/>
      <c r="L59" s="244"/>
    </row>
    <row r="60" spans="2:12" ht="12.4" customHeight="1" x14ac:dyDescent="0.2">
      <c r="B60" s="250"/>
      <c r="C60" s="247" t="s">
        <v>160</v>
      </c>
      <c r="D60" s="248"/>
      <c r="E60" s="249"/>
      <c r="F60" s="229">
        <v>0</v>
      </c>
      <c r="G60" s="229">
        <v>0</v>
      </c>
      <c r="H60" s="243"/>
      <c r="I60" s="244"/>
      <c r="J60" s="244"/>
      <c r="K60" s="244"/>
      <c r="L60" s="244"/>
    </row>
    <row r="61" spans="2:12" ht="12.4" customHeight="1" x14ac:dyDescent="0.2">
      <c r="B61" s="250"/>
      <c r="C61" s="247" t="s">
        <v>161</v>
      </c>
      <c r="D61" s="248"/>
      <c r="E61" s="249"/>
      <c r="F61" s="229">
        <v>0</v>
      </c>
      <c r="G61" s="229">
        <v>0</v>
      </c>
      <c r="H61" s="243"/>
      <c r="I61" s="244"/>
      <c r="J61" s="244"/>
      <c r="K61" s="244"/>
      <c r="L61" s="244"/>
    </row>
    <row r="62" spans="2:12" ht="12.4" customHeight="1" x14ac:dyDescent="0.2">
      <c r="B62" s="212" t="s">
        <v>100</v>
      </c>
      <c r="C62" s="247" t="s">
        <v>162</v>
      </c>
      <c r="D62" s="248"/>
      <c r="E62" s="249"/>
      <c r="F62" s="229">
        <v>0</v>
      </c>
      <c r="G62" s="229">
        <v>0</v>
      </c>
      <c r="H62" s="243"/>
      <c r="I62" s="244"/>
      <c r="J62" s="244"/>
      <c r="K62" s="244"/>
      <c r="L62" s="244"/>
    </row>
    <row r="63" spans="2:12" ht="12.4" customHeight="1" x14ac:dyDescent="0.2">
      <c r="B63" s="250"/>
      <c r="C63" s="247"/>
      <c r="D63" s="248"/>
      <c r="E63" s="249"/>
      <c r="F63" s="251"/>
      <c r="G63" s="251"/>
      <c r="H63" s="243"/>
      <c r="I63" s="244"/>
      <c r="J63" s="244"/>
      <c r="K63" s="244"/>
      <c r="L63" s="244"/>
    </row>
    <row r="64" spans="2:12" ht="12.4" customHeight="1" x14ac:dyDescent="0.2">
      <c r="B64" s="212" t="s">
        <v>100</v>
      </c>
      <c r="C64" s="247" t="s">
        <v>163</v>
      </c>
      <c r="D64" s="248"/>
      <c r="E64" s="249"/>
      <c r="F64" s="229">
        <f>SUM(F57:F63)</f>
        <v>0</v>
      </c>
      <c r="G64" s="229">
        <v>0</v>
      </c>
      <c r="H64" s="243"/>
      <c r="I64" s="244"/>
      <c r="J64" s="244"/>
      <c r="K64" s="244"/>
      <c r="L64" s="244"/>
    </row>
    <row r="65" spans="2:12" ht="12.4" customHeight="1" x14ac:dyDescent="0.2">
      <c r="B65" s="250"/>
      <c r="C65" s="247"/>
      <c r="D65" s="248"/>
      <c r="E65" s="249"/>
      <c r="F65" s="251"/>
      <c r="G65" s="251"/>
      <c r="H65" s="243"/>
      <c r="I65" s="244"/>
      <c r="J65" s="244"/>
      <c r="K65" s="244"/>
      <c r="L65" s="244"/>
    </row>
    <row r="66" spans="2:12" ht="12.4" customHeight="1" x14ac:dyDescent="0.2">
      <c r="B66" s="212" t="s">
        <v>100</v>
      </c>
      <c r="C66" s="247" t="s">
        <v>164</v>
      </c>
      <c r="D66" s="248"/>
      <c r="E66" s="249"/>
      <c r="F66" s="229">
        <f>F64</f>
        <v>0</v>
      </c>
      <c r="G66" s="229">
        <v>0</v>
      </c>
      <c r="H66" s="243"/>
      <c r="I66" s="244"/>
      <c r="J66" s="244"/>
      <c r="K66" s="244"/>
      <c r="L66" s="244"/>
    </row>
    <row r="67" spans="2:12" ht="12.4" customHeight="1" x14ac:dyDescent="0.2">
      <c r="B67" s="250"/>
      <c r="C67" s="247"/>
      <c r="D67" s="248"/>
      <c r="E67" s="242" t="s">
        <v>154</v>
      </c>
      <c r="F67" s="251">
        <v>0</v>
      </c>
      <c r="G67" s="251"/>
      <c r="H67" s="243"/>
      <c r="I67" s="244"/>
      <c r="J67" s="244"/>
      <c r="K67" s="244"/>
      <c r="L67" s="244"/>
    </row>
    <row r="68" spans="2:12" ht="12.4" customHeight="1" thickBot="1" x14ac:dyDescent="0.25">
      <c r="B68" s="252"/>
      <c r="C68" s="253"/>
      <c r="D68" s="254"/>
      <c r="E68" s="255" t="s">
        <v>155</v>
      </c>
      <c r="F68" s="256">
        <v>0</v>
      </c>
      <c r="G68" s="256"/>
      <c r="H68" s="243"/>
      <c r="I68" s="244"/>
      <c r="J68" s="244"/>
      <c r="K68" s="244"/>
      <c r="L68" s="244"/>
    </row>
    <row r="69" spans="2:12" ht="12.4" customHeight="1" thickTop="1" thickBot="1" x14ac:dyDescent="0.25">
      <c r="B69" s="257"/>
      <c r="C69" s="258"/>
      <c r="D69" s="259"/>
      <c r="E69" s="260" t="s">
        <v>236</v>
      </c>
      <c r="F69" s="261"/>
      <c r="G69" s="261"/>
      <c r="H69" s="243"/>
      <c r="I69" s="244"/>
      <c r="J69" s="244"/>
      <c r="K69" s="244"/>
      <c r="L69" s="244"/>
    </row>
    <row r="70" spans="2:12" ht="12.4" customHeight="1" thickTop="1" x14ac:dyDescent="0.2">
      <c r="B70" s="403" t="s">
        <v>100</v>
      </c>
      <c r="C70" s="238" t="s">
        <v>147</v>
      </c>
      <c r="D70" s="239"/>
      <c r="E70" s="240"/>
      <c r="F70" s="404">
        <f>F55</f>
        <v>7301555.8477700008</v>
      </c>
      <c r="G70" s="404">
        <v>19915432</v>
      </c>
      <c r="H70" s="243"/>
      <c r="I70" s="244"/>
      <c r="J70" s="244"/>
      <c r="K70" s="244"/>
      <c r="L70" s="244"/>
    </row>
    <row r="71" spans="2:12" ht="12.4" customHeight="1" x14ac:dyDescent="0.2">
      <c r="B71" s="250" t="s">
        <v>227</v>
      </c>
      <c r="C71" s="262"/>
      <c r="D71" s="248"/>
      <c r="E71" s="263" t="s">
        <v>228</v>
      </c>
      <c r="F71" s="251"/>
      <c r="G71" s="251">
        <v>42378</v>
      </c>
      <c r="H71" s="243"/>
      <c r="I71" s="244"/>
      <c r="J71" s="244"/>
      <c r="K71" s="244"/>
      <c r="L71" s="244"/>
    </row>
    <row r="72" spans="2:12" ht="12.4" customHeight="1" x14ac:dyDescent="0.2">
      <c r="B72" s="250"/>
      <c r="C72" s="262"/>
      <c r="D72" s="248"/>
      <c r="E72" s="264" t="s">
        <v>229</v>
      </c>
      <c r="F72" s="251">
        <v>0</v>
      </c>
      <c r="G72" s="251">
        <v>0</v>
      </c>
      <c r="H72" s="243"/>
      <c r="I72" s="244"/>
      <c r="J72" s="244"/>
      <c r="K72" s="244"/>
      <c r="L72" s="244"/>
    </row>
    <row r="73" spans="2:12" ht="12.4" customHeight="1" x14ac:dyDescent="0.2">
      <c r="B73" s="250"/>
      <c r="C73" s="262"/>
      <c r="D73" s="248"/>
      <c r="E73" s="263" t="s">
        <v>230</v>
      </c>
      <c r="F73" s="251">
        <v>0</v>
      </c>
      <c r="G73" s="251">
        <v>0</v>
      </c>
      <c r="H73" s="243"/>
      <c r="I73" s="244"/>
      <c r="J73" s="244"/>
      <c r="K73" s="244"/>
      <c r="L73" s="244"/>
    </row>
    <row r="74" spans="2:12" ht="12.4" customHeight="1" x14ac:dyDescent="0.2">
      <c r="B74" s="250"/>
      <c r="C74" s="262"/>
      <c r="D74" s="248"/>
      <c r="E74" s="263" t="s">
        <v>231</v>
      </c>
      <c r="F74" s="251">
        <v>0</v>
      </c>
      <c r="G74" s="251"/>
      <c r="H74" s="243"/>
      <c r="I74" s="244"/>
      <c r="J74" s="244"/>
      <c r="K74" s="244"/>
      <c r="L74" s="244"/>
    </row>
    <row r="75" spans="2:12" ht="12.4" customHeight="1" x14ac:dyDescent="0.2">
      <c r="B75" s="250"/>
      <c r="C75" s="262"/>
      <c r="D75" s="248"/>
      <c r="E75" s="263" t="s">
        <v>232</v>
      </c>
      <c r="F75" s="251"/>
      <c r="G75" s="251">
        <v>42378</v>
      </c>
      <c r="H75" s="243"/>
      <c r="I75" s="244"/>
      <c r="J75" s="244"/>
      <c r="K75" s="244"/>
      <c r="L75" s="244"/>
    </row>
    <row r="76" spans="2:12" ht="12.4" customHeight="1" x14ac:dyDescent="0.2">
      <c r="B76" s="250"/>
      <c r="C76" s="262"/>
      <c r="D76" s="248"/>
      <c r="E76" s="263" t="s">
        <v>233</v>
      </c>
      <c r="F76" s="251">
        <v>0</v>
      </c>
      <c r="G76" s="251">
        <v>0</v>
      </c>
      <c r="H76" s="243"/>
      <c r="I76" s="244"/>
      <c r="J76" s="244"/>
      <c r="K76" s="244"/>
      <c r="L76" s="244"/>
    </row>
    <row r="77" spans="2:12" ht="12.4" customHeight="1" x14ac:dyDescent="0.2">
      <c r="B77" s="250"/>
      <c r="C77" s="262"/>
      <c r="D77" s="248"/>
      <c r="E77" s="263" t="s">
        <v>226</v>
      </c>
      <c r="F77" s="251">
        <v>0</v>
      </c>
      <c r="G77" s="251">
        <v>0</v>
      </c>
      <c r="H77" s="243"/>
      <c r="I77" s="244"/>
      <c r="J77" s="244"/>
      <c r="K77" s="244"/>
      <c r="L77" s="244"/>
    </row>
    <row r="78" spans="2:12" ht="12.4" customHeight="1" x14ac:dyDescent="0.2">
      <c r="B78" s="212" t="s">
        <v>100</v>
      </c>
      <c r="C78" s="265" t="s">
        <v>234</v>
      </c>
      <c r="D78" s="248"/>
      <c r="E78" s="263"/>
      <c r="F78" s="251">
        <v>0</v>
      </c>
      <c r="G78" s="251">
        <v>0</v>
      </c>
      <c r="H78" s="243"/>
      <c r="I78" s="244"/>
      <c r="J78" s="244"/>
      <c r="K78" s="244"/>
      <c r="L78" s="244"/>
    </row>
    <row r="79" spans="2:12" ht="12.4" customHeight="1" x14ac:dyDescent="0.2">
      <c r="B79" s="212" t="s">
        <v>100</v>
      </c>
      <c r="C79" s="265" t="s">
        <v>235</v>
      </c>
      <c r="D79" s="248"/>
      <c r="E79" s="263"/>
      <c r="F79" s="251">
        <f>F70+F71</f>
        <v>7301555.8477700008</v>
      </c>
      <c r="G79" s="251">
        <v>19957810</v>
      </c>
      <c r="H79" s="243"/>
      <c r="I79" s="244"/>
      <c r="J79" s="244"/>
      <c r="K79" s="244"/>
      <c r="L79" s="244"/>
    </row>
    <row r="80" spans="2:12" ht="12.4" customHeight="1" x14ac:dyDescent="0.2">
      <c r="B80" s="250"/>
      <c r="C80" s="262"/>
      <c r="D80" s="241">
        <v>1</v>
      </c>
      <c r="E80" s="242" t="s">
        <v>149</v>
      </c>
      <c r="F80" s="228"/>
      <c r="G80" s="251">
        <v>2993671.5</v>
      </c>
      <c r="H80" s="243"/>
      <c r="I80" s="244"/>
      <c r="J80" s="244"/>
      <c r="K80" s="244"/>
      <c r="L80" s="244"/>
    </row>
    <row r="81" spans="2:12" ht="12.4" customHeight="1" x14ac:dyDescent="0.2">
      <c r="B81" s="250"/>
      <c r="C81" s="262"/>
      <c r="D81" s="241">
        <v>2</v>
      </c>
      <c r="E81" s="242" t="s">
        <v>150</v>
      </c>
      <c r="F81" s="228">
        <v>0</v>
      </c>
      <c r="G81" s="228"/>
      <c r="H81" s="243"/>
      <c r="I81" s="244"/>
      <c r="J81" s="244"/>
      <c r="K81" s="244"/>
      <c r="L81" s="244"/>
    </row>
    <row r="82" spans="2:12" ht="12.4" customHeight="1" thickBot="1" x14ac:dyDescent="0.25">
      <c r="B82" s="266" t="s">
        <v>100</v>
      </c>
      <c r="C82" s="267" t="s">
        <v>152</v>
      </c>
      <c r="D82" s="268"/>
      <c r="E82" s="269"/>
      <c r="F82" s="270">
        <f>F70-F80</f>
        <v>7301555.8477700008</v>
      </c>
      <c r="G82" s="270">
        <v>16921760.5</v>
      </c>
      <c r="H82" s="243"/>
      <c r="I82" s="244"/>
      <c r="J82" s="244"/>
      <c r="K82" s="244"/>
      <c r="L82" s="244"/>
    </row>
    <row r="83" spans="2:12" ht="15.75" thickTop="1" x14ac:dyDescent="0.2">
      <c r="B83" s="271"/>
      <c r="C83" s="272"/>
      <c r="D83" s="272"/>
      <c r="E83" s="461"/>
      <c r="F83" s="461"/>
      <c r="G83" s="405"/>
      <c r="H83" s="243"/>
      <c r="I83" s="244"/>
      <c r="J83" s="244"/>
      <c r="K83" s="244"/>
      <c r="L83" s="244"/>
    </row>
    <row r="84" spans="2:12" x14ac:dyDescent="0.2">
      <c r="B84" s="271"/>
      <c r="C84" s="272"/>
      <c r="D84" s="272"/>
      <c r="E84" s="461"/>
      <c r="F84" s="461"/>
      <c r="G84" s="405"/>
      <c r="H84" s="243"/>
      <c r="I84" s="244"/>
      <c r="J84" s="244"/>
      <c r="K84" s="244"/>
      <c r="L84" s="244"/>
    </row>
    <row r="85" spans="2:12" x14ac:dyDescent="0.2">
      <c r="B85" s="271"/>
      <c r="C85" s="272"/>
      <c r="D85" s="272"/>
      <c r="E85" s="461"/>
      <c r="F85" s="461"/>
      <c r="G85" s="405"/>
      <c r="H85" s="243"/>
      <c r="I85" s="244"/>
      <c r="J85" s="244"/>
      <c r="K85" s="244"/>
      <c r="L85" s="244"/>
    </row>
    <row r="86" spans="2:12" x14ac:dyDescent="0.2">
      <c r="B86" s="271"/>
      <c r="C86" s="272"/>
      <c r="D86" s="272"/>
      <c r="E86" s="461"/>
      <c r="F86" s="461"/>
      <c r="G86" s="405"/>
      <c r="H86" s="243"/>
      <c r="I86" s="244"/>
      <c r="J86" s="244"/>
      <c r="K86" s="244"/>
      <c r="L86" s="244"/>
    </row>
    <row r="87" spans="2:12" x14ac:dyDescent="0.2">
      <c r="B87" s="271"/>
      <c r="C87" s="272"/>
      <c r="D87" s="272"/>
      <c r="E87" s="461"/>
      <c r="F87" s="461"/>
      <c r="G87" s="405"/>
      <c r="H87" s="243"/>
      <c r="I87" s="244"/>
      <c r="J87" s="244"/>
      <c r="K87" s="244"/>
      <c r="L87" s="244"/>
    </row>
    <row r="88" spans="2:12" x14ac:dyDescent="0.2">
      <c r="B88" s="271"/>
      <c r="C88" s="272"/>
      <c r="D88" s="272"/>
      <c r="E88" s="461"/>
      <c r="F88" s="461"/>
      <c r="G88" s="405"/>
      <c r="H88" s="243"/>
      <c r="I88" s="244"/>
      <c r="J88" s="244"/>
      <c r="K88" s="244"/>
      <c r="L88" s="244"/>
    </row>
    <row r="89" spans="2:12" x14ac:dyDescent="0.2">
      <c r="B89" s="271"/>
      <c r="C89" s="272"/>
      <c r="D89" s="272"/>
      <c r="E89" s="461"/>
      <c r="F89" s="461"/>
      <c r="G89" s="405"/>
      <c r="H89" s="243"/>
      <c r="I89" s="244"/>
      <c r="J89" s="244"/>
      <c r="K89" s="244"/>
      <c r="L89" s="244"/>
    </row>
    <row r="90" spans="2:12" x14ac:dyDescent="0.2">
      <c r="B90" s="271"/>
      <c r="C90" s="272"/>
      <c r="D90" s="272"/>
      <c r="E90" s="461"/>
      <c r="F90" s="461"/>
      <c r="G90" s="405"/>
      <c r="H90" s="243"/>
      <c r="I90" s="244"/>
      <c r="J90" s="244"/>
      <c r="K90" s="244"/>
      <c r="L90" s="244"/>
    </row>
    <row r="91" spans="2:12" x14ac:dyDescent="0.2">
      <c r="B91" s="271"/>
      <c r="C91" s="272"/>
      <c r="D91" s="272"/>
      <c r="E91" s="45"/>
      <c r="F91" s="273"/>
      <c r="G91" s="273"/>
      <c r="H91" s="243"/>
      <c r="I91" s="244"/>
      <c r="J91" s="244"/>
      <c r="K91" s="244"/>
      <c r="L91" s="244"/>
    </row>
    <row r="92" spans="2:12" x14ac:dyDescent="0.2">
      <c r="B92" s="271"/>
      <c r="C92" s="272"/>
      <c r="D92" s="272"/>
      <c r="E92" s="461"/>
      <c r="F92" s="461"/>
      <c r="G92" s="405"/>
      <c r="H92" s="243"/>
      <c r="I92" s="244"/>
      <c r="J92" s="244"/>
      <c r="K92" s="244"/>
      <c r="L92" s="244"/>
    </row>
    <row r="93" spans="2:12" x14ac:dyDescent="0.2">
      <c r="B93" s="271"/>
      <c r="C93" s="272"/>
      <c r="D93" s="272"/>
      <c r="E93" s="462"/>
      <c r="F93" s="462"/>
      <c r="G93" s="406"/>
      <c r="H93" s="243"/>
      <c r="I93" s="244"/>
      <c r="J93" s="244"/>
      <c r="K93" s="244"/>
      <c r="L93" s="244"/>
    </row>
    <row r="94" spans="2:12" x14ac:dyDescent="0.2">
      <c r="B94" s="271"/>
      <c r="C94" s="272"/>
      <c r="D94" s="272"/>
      <c r="E94" s="461"/>
      <c r="F94" s="461"/>
      <c r="G94" s="405"/>
      <c r="H94" s="243"/>
      <c r="I94" s="244"/>
      <c r="J94" s="244"/>
      <c r="K94" s="244"/>
      <c r="L94" s="244"/>
    </row>
    <row r="95" spans="2:12" x14ac:dyDescent="0.2">
      <c r="B95" s="271"/>
      <c r="C95" s="272"/>
      <c r="D95" s="272"/>
      <c r="E95" s="462"/>
      <c r="F95" s="462"/>
      <c r="G95" s="406"/>
      <c r="H95" s="243"/>
      <c r="I95" s="244"/>
      <c r="J95" s="244"/>
      <c r="K95" s="244"/>
      <c r="L95" s="244"/>
    </row>
    <row r="96" spans="2:12" x14ac:dyDescent="0.2">
      <c r="B96" s="271"/>
      <c r="C96" s="272"/>
      <c r="D96" s="272"/>
      <c r="E96" s="461"/>
      <c r="F96" s="461"/>
      <c r="G96" s="405"/>
      <c r="H96" s="243"/>
      <c r="I96" s="244"/>
      <c r="J96" s="244"/>
      <c r="K96" s="244"/>
      <c r="L96" s="244"/>
    </row>
    <row r="97" spans="2:12" x14ac:dyDescent="0.2">
      <c r="B97" s="271"/>
      <c r="C97" s="272"/>
      <c r="D97" s="272"/>
      <c r="E97" s="462"/>
      <c r="F97" s="462"/>
      <c r="G97" s="406"/>
      <c r="H97" s="243"/>
      <c r="I97" s="244"/>
      <c r="J97" s="244"/>
      <c r="K97" s="244"/>
      <c r="L97" s="244"/>
    </row>
    <row r="98" spans="2:12" x14ac:dyDescent="0.2">
      <c r="B98" s="271"/>
      <c r="C98" s="272"/>
      <c r="D98" s="272"/>
      <c r="E98" s="461"/>
      <c r="F98" s="461"/>
      <c r="G98" s="405"/>
      <c r="H98" s="243"/>
      <c r="I98" s="244"/>
      <c r="J98" s="244"/>
      <c r="K98" s="244"/>
      <c r="L98" s="244"/>
    </row>
    <row r="99" spans="2:12" x14ac:dyDescent="0.2">
      <c r="B99" s="271"/>
      <c r="C99" s="272"/>
      <c r="D99" s="272"/>
      <c r="E99" s="244"/>
      <c r="F99" s="274"/>
      <c r="G99" s="274"/>
      <c r="H99" s="243"/>
      <c r="I99" s="244"/>
      <c r="J99" s="244"/>
      <c r="K99" s="244"/>
      <c r="L99" s="244"/>
    </row>
    <row r="100" spans="2:12" ht="12.75" x14ac:dyDescent="0.2">
      <c r="B100" s="461"/>
      <c r="C100" s="461"/>
      <c r="D100" s="405"/>
      <c r="E100" s="72"/>
      <c r="F100" s="274"/>
      <c r="G100" s="274"/>
      <c r="H100" s="243"/>
      <c r="I100" s="244"/>
      <c r="J100" s="244"/>
      <c r="K100" s="244"/>
      <c r="L100" s="244"/>
    </row>
    <row r="101" spans="2:12" ht="12.75" x14ac:dyDescent="0.2">
      <c r="B101" s="461"/>
      <c r="C101" s="461"/>
      <c r="D101" s="405"/>
      <c r="E101" s="72"/>
      <c r="H101" s="243"/>
      <c r="I101" s="244"/>
      <c r="J101" s="244"/>
      <c r="K101" s="244"/>
      <c r="L101" s="244"/>
    </row>
    <row r="102" spans="2:12" ht="12.75" x14ac:dyDescent="0.2">
      <c r="B102" s="461"/>
      <c r="C102" s="461"/>
      <c r="D102" s="405"/>
      <c r="E102" s="72"/>
      <c r="H102" s="243"/>
      <c r="I102" s="244"/>
      <c r="J102" s="244"/>
      <c r="K102" s="244"/>
      <c r="L102" s="244"/>
    </row>
    <row r="103" spans="2:12" ht="12.75" x14ac:dyDescent="0.2">
      <c r="B103" s="461"/>
      <c r="C103" s="461"/>
      <c r="D103" s="405"/>
      <c r="E103" s="70"/>
      <c r="H103" s="243"/>
      <c r="I103" s="244"/>
      <c r="J103" s="244"/>
      <c r="K103" s="244"/>
      <c r="L103" s="244"/>
    </row>
    <row r="104" spans="2:12" ht="12.75" x14ac:dyDescent="0.2">
      <c r="B104" s="461"/>
      <c r="C104" s="461"/>
      <c r="D104" s="405"/>
      <c r="E104" s="72"/>
      <c r="H104" s="243"/>
      <c r="I104" s="244"/>
      <c r="J104" s="244"/>
      <c r="K104" s="244"/>
      <c r="L104" s="244"/>
    </row>
    <row r="105" spans="2:12" ht="12.75" x14ac:dyDescent="0.2">
      <c r="B105" s="461"/>
      <c r="C105" s="461"/>
      <c r="D105" s="405"/>
      <c r="E105" s="72"/>
      <c r="H105" s="243"/>
      <c r="I105" s="244"/>
      <c r="J105" s="244"/>
      <c r="K105" s="244"/>
      <c r="L105" s="244"/>
    </row>
    <row r="106" spans="2:12" ht="12.75" x14ac:dyDescent="0.2">
      <c r="B106" s="461"/>
      <c r="C106" s="461"/>
      <c r="D106" s="405"/>
      <c r="E106" s="72"/>
      <c r="I106" s="245"/>
    </row>
    <row r="107" spans="2:12" ht="12.75" x14ac:dyDescent="0.2">
      <c r="B107" s="45"/>
      <c r="C107" s="273"/>
      <c r="D107" s="273"/>
      <c r="E107" s="45"/>
      <c r="I107" s="245"/>
    </row>
    <row r="108" spans="2:12" ht="12.75" x14ac:dyDescent="0.2">
      <c r="B108" s="461"/>
      <c r="C108" s="461"/>
      <c r="D108" s="405"/>
      <c r="E108" s="73"/>
      <c r="I108" s="245"/>
    </row>
    <row r="109" spans="2:12" ht="12.75" x14ac:dyDescent="0.2">
      <c r="B109" s="462"/>
      <c r="C109" s="462"/>
      <c r="D109" s="406"/>
      <c r="E109" s="74"/>
      <c r="I109" s="245"/>
    </row>
    <row r="110" spans="2:12" ht="12.75" x14ac:dyDescent="0.2">
      <c r="B110" s="461"/>
      <c r="C110" s="461"/>
      <c r="D110" s="405"/>
      <c r="E110" s="72"/>
      <c r="I110" s="245"/>
    </row>
    <row r="111" spans="2:12" ht="12.75" x14ac:dyDescent="0.2">
      <c r="B111" s="462"/>
      <c r="C111" s="462"/>
      <c r="D111" s="406"/>
      <c r="E111" s="74"/>
      <c r="I111" s="245"/>
    </row>
    <row r="112" spans="2:12" ht="12.75" x14ac:dyDescent="0.2">
      <c r="B112" s="461"/>
      <c r="C112" s="461"/>
      <c r="D112" s="405"/>
      <c r="E112" s="71"/>
      <c r="I112" s="245"/>
    </row>
    <row r="113" spans="2:8" s="245" customFormat="1" ht="12.75" x14ac:dyDescent="0.2">
      <c r="B113" s="462"/>
      <c r="C113" s="462"/>
      <c r="D113" s="406"/>
      <c r="E113" s="74"/>
      <c r="F113" s="275"/>
      <c r="G113" s="275"/>
      <c r="H113" s="276"/>
    </row>
    <row r="114" spans="2:8" s="245" customFormat="1" ht="12.75" x14ac:dyDescent="0.2">
      <c r="B114" s="461"/>
      <c r="C114" s="461"/>
      <c r="D114" s="405"/>
      <c r="E114" s="72"/>
      <c r="F114" s="275"/>
      <c r="G114" s="275"/>
      <c r="H114" s="276"/>
    </row>
    <row r="115" spans="2:8" s="245" customFormat="1" x14ac:dyDescent="0.2">
      <c r="B115" s="277"/>
      <c r="C115" s="278"/>
      <c r="D115" s="278"/>
      <c r="F115" s="275"/>
      <c r="G115" s="275"/>
      <c r="H115" s="276"/>
    </row>
    <row r="116" spans="2:8" s="245" customFormat="1" x14ac:dyDescent="0.2">
      <c r="B116" s="277"/>
      <c r="C116" s="278"/>
      <c r="D116" s="278"/>
      <c r="F116" s="275"/>
      <c r="G116" s="275"/>
      <c r="H116" s="276"/>
    </row>
    <row r="117" spans="2:8" s="245" customFormat="1" x14ac:dyDescent="0.2">
      <c r="B117" s="277"/>
      <c r="C117" s="278"/>
      <c r="D117" s="278"/>
      <c r="F117" s="275"/>
      <c r="G117" s="275"/>
      <c r="H117" s="276"/>
    </row>
    <row r="118" spans="2:8" s="245" customFormat="1" x14ac:dyDescent="0.2">
      <c r="B118" s="277"/>
      <c r="C118" s="278"/>
      <c r="D118" s="278"/>
      <c r="F118" s="275"/>
      <c r="G118" s="275"/>
      <c r="H118" s="276"/>
    </row>
    <row r="119" spans="2:8" s="245" customFormat="1" x14ac:dyDescent="0.2">
      <c r="B119" s="277"/>
      <c r="C119" s="278"/>
      <c r="D119" s="278"/>
      <c r="F119" s="275"/>
      <c r="G119" s="275"/>
      <c r="H119" s="276"/>
    </row>
    <row r="120" spans="2:8" s="245" customFormat="1" x14ac:dyDescent="0.2">
      <c r="B120" s="277"/>
      <c r="C120" s="278"/>
      <c r="D120" s="278"/>
      <c r="F120" s="275"/>
      <c r="G120" s="275"/>
      <c r="H120" s="276"/>
    </row>
    <row r="121" spans="2:8" s="245" customFormat="1" x14ac:dyDescent="0.2">
      <c r="B121" s="277"/>
      <c r="C121" s="278"/>
      <c r="D121" s="278"/>
      <c r="F121" s="275"/>
      <c r="G121" s="275"/>
      <c r="H121" s="276"/>
    </row>
    <row r="122" spans="2:8" s="245" customFormat="1" x14ac:dyDescent="0.2">
      <c r="B122" s="277"/>
      <c r="C122" s="278"/>
      <c r="D122" s="278"/>
      <c r="F122" s="275"/>
      <c r="G122" s="275"/>
      <c r="H122" s="276"/>
    </row>
    <row r="123" spans="2:8" s="245" customFormat="1" x14ac:dyDescent="0.2">
      <c r="B123" s="277"/>
      <c r="C123" s="278"/>
      <c r="D123" s="278"/>
      <c r="F123" s="275"/>
      <c r="G123" s="275"/>
      <c r="H123" s="276"/>
    </row>
    <row r="124" spans="2:8" s="245" customFormat="1" x14ac:dyDescent="0.2">
      <c r="B124" s="277"/>
      <c r="C124" s="278"/>
      <c r="D124" s="278"/>
      <c r="F124" s="275"/>
      <c r="G124" s="275"/>
      <c r="H124" s="276"/>
    </row>
    <row r="125" spans="2:8" s="245" customFormat="1" x14ac:dyDescent="0.2">
      <c r="B125" s="277"/>
      <c r="C125" s="278"/>
      <c r="D125" s="278"/>
      <c r="F125" s="275"/>
      <c r="G125" s="275"/>
      <c r="H125" s="276"/>
    </row>
    <row r="126" spans="2:8" s="245" customFormat="1" x14ac:dyDescent="0.2">
      <c r="B126" s="277"/>
      <c r="C126" s="278"/>
      <c r="D126" s="278"/>
      <c r="F126" s="275"/>
      <c r="G126" s="275"/>
      <c r="H126" s="276"/>
    </row>
    <row r="127" spans="2:8" s="245" customFormat="1" x14ac:dyDescent="0.2">
      <c r="B127" s="277"/>
      <c r="C127" s="278"/>
      <c r="D127" s="278"/>
      <c r="F127" s="275"/>
      <c r="G127" s="275"/>
      <c r="H127" s="276"/>
    </row>
    <row r="128" spans="2:8" s="245" customFormat="1" x14ac:dyDescent="0.2">
      <c r="B128" s="277"/>
      <c r="C128" s="278"/>
      <c r="D128" s="278"/>
      <c r="F128" s="275"/>
      <c r="G128" s="275"/>
      <c r="H128" s="276"/>
    </row>
    <row r="129" spans="2:8" s="245" customFormat="1" x14ac:dyDescent="0.2">
      <c r="B129" s="277"/>
      <c r="C129" s="278"/>
      <c r="D129" s="278"/>
      <c r="F129" s="275"/>
      <c r="G129" s="275"/>
      <c r="H129" s="276"/>
    </row>
    <row r="130" spans="2:8" s="245" customFormat="1" x14ac:dyDescent="0.2">
      <c r="B130" s="277"/>
      <c r="C130" s="278"/>
      <c r="D130" s="278"/>
      <c r="F130" s="275"/>
      <c r="G130" s="275"/>
      <c r="H130" s="276"/>
    </row>
    <row r="131" spans="2:8" s="245" customFormat="1" x14ac:dyDescent="0.2">
      <c r="B131" s="277"/>
      <c r="C131" s="278"/>
      <c r="D131" s="278"/>
      <c r="F131" s="275"/>
      <c r="G131" s="275"/>
      <c r="H131" s="276"/>
    </row>
    <row r="132" spans="2:8" s="245" customFormat="1" x14ac:dyDescent="0.2">
      <c r="B132" s="277"/>
      <c r="C132" s="278"/>
      <c r="D132" s="278"/>
      <c r="F132" s="275"/>
      <c r="G132" s="275"/>
      <c r="H132" s="276"/>
    </row>
    <row r="133" spans="2:8" s="245" customFormat="1" x14ac:dyDescent="0.2">
      <c r="B133" s="277"/>
      <c r="C133" s="278"/>
      <c r="D133" s="278"/>
      <c r="F133" s="275"/>
      <c r="G133" s="275"/>
      <c r="H133" s="276"/>
    </row>
    <row r="134" spans="2:8" s="245" customFormat="1" x14ac:dyDescent="0.2">
      <c r="B134" s="277"/>
      <c r="C134" s="278"/>
      <c r="D134" s="278"/>
      <c r="F134" s="275"/>
      <c r="G134" s="275"/>
      <c r="H134" s="276"/>
    </row>
    <row r="135" spans="2:8" s="245" customFormat="1" x14ac:dyDescent="0.2">
      <c r="B135" s="277"/>
      <c r="C135" s="278"/>
      <c r="D135" s="278"/>
      <c r="F135" s="275"/>
      <c r="G135" s="275"/>
      <c r="H135" s="276"/>
    </row>
    <row r="136" spans="2:8" s="245" customFormat="1" x14ac:dyDescent="0.2">
      <c r="B136" s="277"/>
      <c r="C136" s="278"/>
      <c r="D136" s="278"/>
      <c r="F136" s="275"/>
      <c r="G136" s="275"/>
      <c r="H136" s="276"/>
    </row>
    <row r="137" spans="2:8" s="245" customFormat="1" x14ac:dyDescent="0.2">
      <c r="B137" s="277"/>
      <c r="C137" s="278"/>
      <c r="D137" s="278"/>
      <c r="F137" s="275"/>
      <c r="G137" s="275"/>
      <c r="H137" s="276"/>
    </row>
    <row r="138" spans="2:8" s="245" customFormat="1" x14ac:dyDescent="0.2">
      <c r="B138" s="277"/>
      <c r="C138" s="278"/>
      <c r="D138" s="278"/>
      <c r="F138" s="275"/>
      <c r="G138" s="275"/>
      <c r="H138" s="276"/>
    </row>
    <row r="139" spans="2:8" s="245" customFormat="1" x14ac:dyDescent="0.2">
      <c r="B139" s="277"/>
      <c r="C139" s="278"/>
      <c r="D139" s="278"/>
      <c r="F139" s="275"/>
      <c r="G139" s="275"/>
      <c r="H139" s="276"/>
    </row>
    <row r="140" spans="2:8" s="245" customFormat="1" x14ac:dyDescent="0.2">
      <c r="B140" s="277"/>
      <c r="C140" s="278"/>
      <c r="D140" s="278"/>
      <c r="F140" s="275"/>
      <c r="G140" s="275"/>
      <c r="H140" s="276"/>
    </row>
    <row r="141" spans="2:8" s="245" customFormat="1" x14ac:dyDescent="0.2">
      <c r="B141" s="277"/>
      <c r="C141" s="278"/>
      <c r="D141" s="278"/>
      <c r="F141" s="275"/>
      <c r="G141" s="275"/>
      <c r="H141" s="276"/>
    </row>
    <row r="142" spans="2:8" s="245" customFormat="1" x14ac:dyDescent="0.2">
      <c r="B142" s="277"/>
      <c r="C142" s="278"/>
      <c r="D142" s="278"/>
      <c r="F142" s="275"/>
      <c r="G142" s="275"/>
      <c r="H142" s="276"/>
    </row>
    <row r="143" spans="2:8" s="245" customFormat="1" x14ac:dyDescent="0.2">
      <c r="B143" s="277"/>
      <c r="C143" s="278"/>
      <c r="D143" s="278"/>
      <c r="F143" s="275"/>
      <c r="G143" s="275"/>
      <c r="H143" s="276"/>
    </row>
    <row r="144" spans="2:8" s="245" customFormat="1" x14ac:dyDescent="0.2">
      <c r="B144" s="277"/>
      <c r="C144" s="278"/>
      <c r="D144" s="278"/>
      <c r="F144" s="275"/>
      <c r="G144" s="275"/>
      <c r="H144" s="276"/>
    </row>
    <row r="145" spans="2:8" s="245" customFormat="1" x14ac:dyDescent="0.2">
      <c r="B145" s="277"/>
      <c r="C145" s="278"/>
      <c r="D145" s="278"/>
      <c r="F145" s="275"/>
      <c r="G145" s="275"/>
      <c r="H145" s="276"/>
    </row>
    <row r="146" spans="2:8" s="245" customFormat="1" x14ac:dyDescent="0.2">
      <c r="B146" s="277"/>
      <c r="C146" s="278"/>
      <c r="D146" s="278"/>
      <c r="F146" s="275"/>
      <c r="G146" s="275"/>
      <c r="H146" s="276"/>
    </row>
    <row r="147" spans="2:8" s="245" customFormat="1" x14ac:dyDescent="0.2">
      <c r="B147" s="277"/>
      <c r="C147" s="278"/>
      <c r="D147" s="278"/>
      <c r="F147" s="275"/>
      <c r="G147" s="275"/>
      <c r="H147" s="276"/>
    </row>
  </sheetData>
  <mergeCells count="50">
    <mergeCell ref="B31:B32"/>
    <mergeCell ref="D35:D36"/>
    <mergeCell ref="F35:F36"/>
    <mergeCell ref="G28:G29"/>
    <mergeCell ref="C54:E54"/>
    <mergeCell ref="F31:F32"/>
    <mergeCell ref="G31:G32"/>
    <mergeCell ref="E83:F83"/>
    <mergeCell ref="E84:F84"/>
    <mergeCell ref="D24:D25"/>
    <mergeCell ref="B1:G1"/>
    <mergeCell ref="D28:D29"/>
    <mergeCell ref="B3:G3"/>
    <mergeCell ref="B53:G53"/>
    <mergeCell ref="B2:G2"/>
    <mergeCell ref="C4:E4"/>
    <mergeCell ref="F24:F25"/>
    <mergeCell ref="G24:G25"/>
    <mergeCell ref="D26:D27"/>
    <mergeCell ref="G35:G36"/>
    <mergeCell ref="F26:F27"/>
    <mergeCell ref="F28:F29"/>
    <mergeCell ref="G26:G27"/>
    <mergeCell ref="E85:F85"/>
    <mergeCell ref="E86:F86"/>
    <mergeCell ref="E87:F87"/>
    <mergeCell ref="E88:F88"/>
    <mergeCell ref="E89:F89"/>
    <mergeCell ref="E98:F98"/>
    <mergeCell ref="B100:C100"/>
    <mergeCell ref="B101:C101"/>
    <mergeCell ref="E90:F90"/>
    <mergeCell ref="E92:F92"/>
    <mergeCell ref="E93:F93"/>
    <mergeCell ref="E94:F94"/>
    <mergeCell ref="E95:F95"/>
    <mergeCell ref="E96:F96"/>
    <mergeCell ref="E97:F97"/>
    <mergeCell ref="B113:C113"/>
    <mergeCell ref="B114:C114"/>
    <mergeCell ref="B106:C106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12:C112"/>
  </mergeCells>
  <phoneticPr fontId="0" type="noConversion"/>
  <printOptions horizontalCentered="1" verticalCentered="1"/>
  <pageMargins left="0" right="0" top="0" bottom="0" header="1.1811024E-2" footer="0.3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topLeftCell="A43" workbookViewId="0">
      <selection activeCell="D57" sqref="D57:D58"/>
    </sheetView>
  </sheetViews>
  <sheetFormatPr defaultColWidth="9.140625" defaultRowHeight="12.75" x14ac:dyDescent="0.2"/>
  <cols>
    <col min="1" max="1" width="5.140625" style="245" customWidth="1"/>
    <col min="2" max="3" width="3.7109375" style="278" customWidth="1"/>
    <col min="4" max="4" width="59.85546875" style="245" customWidth="1"/>
    <col min="5" max="6" width="15.7109375" style="275" customWidth="1"/>
    <col min="7" max="7" width="6.85546875" style="245" customWidth="1"/>
    <col min="8" max="8" width="9.140625" style="245"/>
    <col min="9" max="9" width="2.85546875" style="245" customWidth="1"/>
    <col min="10" max="10" width="9.140625" style="245"/>
    <col min="11" max="11" width="12.140625" style="245" customWidth="1"/>
    <col min="12" max="12" width="22.85546875" style="245" customWidth="1"/>
    <col min="13" max="13" width="15" style="245" customWidth="1"/>
    <col min="14" max="16384" width="9.140625" style="245"/>
  </cols>
  <sheetData>
    <row r="2" spans="2:13" ht="18" x14ac:dyDescent="0.2">
      <c r="B2" s="481" t="s">
        <v>165</v>
      </c>
      <c r="C2" s="482"/>
      <c r="D2" s="482"/>
      <c r="E2" s="483"/>
    </row>
    <row r="3" spans="2:13" ht="18.75" x14ac:dyDescent="0.2">
      <c r="B3" s="484" t="s">
        <v>193</v>
      </c>
      <c r="C3" s="485"/>
      <c r="D3" s="485"/>
      <c r="E3" s="486"/>
    </row>
    <row r="4" spans="2:13" x14ac:dyDescent="0.2">
      <c r="H4" s="244"/>
      <c r="I4" s="244"/>
      <c r="J4" s="244"/>
      <c r="K4" s="244"/>
      <c r="L4" s="244"/>
      <c r="M4" s="244"/>
    </row>
    <row r="5" spans="2:13" s="209" customFormat="1" ht="15" x14ac:dyDescent="0.2">
      <c r="B5" s="378"/>
      <c r="C5" s="379"/>
      <c r="D5" s="359"/>
      <c r="E5" s="211">
        <v>2017</v>
      </c>
      <c r="F5" s="211">
        <v>2016</v>
      </c>
      <c r="H5" s="208"/>
      <c r="I5" s="487"/>
      <c r="J5" s="487"/>
      <c r="K5" s="487"/>
      <c r="L5" s="487"/>
      <c r="M5" s="487"/>
    </row>
    <row r="6" spans="2:13" s="209" customFormat="1" ht="15.75" customHeight="1" x14ac:dyDescent="0.2">
      <c r="B6" s="366" t="s">
        <v>100</v>
      </c>
      <c r="C6" s="379" t="s">
        <v>166</v>
      </c>
      <c r="D6" s="227"/>
      <c r="E6" s="202"/>
      <c r="F6" s="202"/>
      <c r="H6" s="208"/>
      <c r="I6" s="208"/>
      <c r="J6" s="208"/>
      <c r="K6" s="208"/>
      <c r="L6" s="208"/>
      <c r="M6" s="208"/>
    </row>
    <row r="7" spans="2:13" s="209" customFormat="1" ht="15.75" customHeight="1" x14ac:dyDescent="0.2">
      <c r="B7" s="352"/>
      <c r="C7" s="379"/>
      <c r="D7" s="227" t="s">
        <v>194</v>
      </c>
      <c r="E7" s="228">
        <f>'PASH 1'!F82</f>
        <v>7301555.8477700008</v>
      </c>
      <c r="F7" s="228">
        <v>16921760.5</v>
      </c>
      <c r="H7" s="208"/>
      <c r="I7" s="380"/>
      <c r="J7" s="381"/>
      <c r="K7" s="382"/>
      <c r="L7" s="383"/>
      <c r="M7" s="383"/>
    </row>
    <row r="8" spans="2:13" s="209" customFormat="1" ht="15.75" customHeight="1" x14ac:dyDescent="0.2">
      <c r="B8" s="352"/>
      <c r="C8" s="379"/>
      <c r="D8" s="227" t="s">
        <v>195</v>
      </c>
      <c r="E8" s="228"/>
      <c r="F8" s="204"/>
      <c r="H8" s="208"/>
      <c r="I8" s="380"/>
      <c r="J8" s="380"/>
      <c r="K8" s="384"/>
      <c r="L8" s="380"/>
      <c r="M8" s="380"/>
    </row>
    <row r="9" spans="2:13" s="209" customFormat="1" ht="15.75" customHeight="1" x14ac:dyDescent="0.2">
      <c r="B9" s="352"/>
      <c r="C9" s="379"/>
      <c r="D9" s="227" t="s">
        <v>196</v>
      </c>
      <c r="E9" s="228"/>
      <c r="F9" s="204"/>
      <c r="H9" s="208"/>
      <c r="I9" s="380"/>
      <c r="J9" s="385"/>
      <c r="K9" s="384"/>
      <c r="L9" s="380"/>
      <c r="M9" s="380"/>
    </row>
    <row r="10" spans="2:13" s="209" customFormat="1" ht="15.75" customHeight="1" x14ac:dyDescent="0.2">
      <c r="B10" s="352"/>
      <c r="C10" s="379"/>
      <c r="D10" s="227" t="s">
        <v>197</v>
      </c>
      <c r="E10" s="228"/>
      <c r="F10" s="204"/>
      <c r="H10" s="208"/>
      <c r="I10" s="380"/>
      <c r="J10" s="386"/>
      <c r="K10" s="384"/>
      <c r="L10" s="387"/>
      <c r="M10" s="387"/>
    </row>
    <row r="11" spans="2:13" s="209" customFormat="1" ht="15.75" customHeight="1" x14ac:dyDescent="0.2">
      <c r="B11" s="352"/>
      <c r="C11" s="379"/>
      <c r="D11" s="227" t="s">
        <v>131</v>
      </c>
      <c r="E11" s="228"/>
      <c r="F11" s="204"/>
      <c r="H11" s="208"/>
      <c r="I11" s="380"/>
      <c r="J11" s="386"/>
      <c r="K11" s="384"/>
      <c r="L11" s="387"/>
      <c r="M11" s="387"/>
    </row>
    <row r="12" spans="2:13" s="209" customFormat="1" ht="15.75" customHeight="1" x14ac:dyDescent="0.2">
      <c r="B12" s="352"/>
      <c r="C12" s="379"/>
      <c r="D12" s="227" t="s">
        <v>130</v>
      </c>
      <c r="E12" s="228"/>
      <c r="F12" s="204"/>
      <c r="H12" s="208"/>
      <c r="I12" s="380"/>
      <c r="J12" s="388"/>
      <c r="K12" s="384"/>
      <c r="L12" s="387"/>
      <c r="M12" s="387"/>
    </row>
    <row r="13" spans="2:13" s="209" customFormat="1" ht="15.75" customHeight="1" x14ac:dyDescent="0.2">
      <c r="B13" s="352"/>
      <c r="C13" s="379"/>
      <c r="D13" s="227" t="s">
        <v>198</v>
      </c>
      <c r="E13" s="228"/>
      <c r="F13" s="204"/>
      <c r="H13" s="208"/>
      <c r="I13" s="380"/>
      <c r="J13" s="388"/>
      <c r="K13" s="384"/>
      <c r="L13" s="387"/>
      <c r="M13" s="387"/>
    </row>
    <row r="14" spans="2:13" s="209" customFormat="1" ht="15.75" customHeight="1" x14ac:dyDescent="0.2">
      <c r="B14" s="352"/>
      <c r="C14" s="379"/>
      <c r="D14" s="227" t="s">
        <v>199</v>
      </c>
      <c r="E14" s="228"/>
      <c r="F14" s="204"/>
      <c r="H14" s="208"/>
      <c r="I14" s="380"/>
      <c r="J14" s="388"/>
      <c r="K14" s="384"/>
      <c r="L14" s="387"/>
      <c r="M14" s="387"/>
    </row>
    <row r="15" spans="2:13" s="209" customFormat="1" ht="15.75" customHeight="1" x14ac:dyDescent="0.2">
      <c r="B15" s="352"/>
      <c r="C15" s="379"/>
      <c r="D15" s="227" t="s">
        <v>200</v>
      </c>
      <c r="E15" s="228">
        <f>-(Aktivet!F30-Aktivet!G30)</f>
        <v>0</v>
      </c>
      <c r="F15" s="204">
        <v>0</v>
      </c>
      <c r="H15" s="208"/>
      <c r="I15" s="380"/>
      <c r="J15" s="388"/>
      <c r="K15" s="384"/>
      <c r="L15" s="387"/>
      <c r="M15" s="387"/>
    </row>
    <row r="16" spans="2:13" s="209" customFormat="1" ht="15.75" customHeight="1" x14ac:dyDescent="0.2">
      <c r="B16" s="352"/>
      <c r="C16" s="379"/>
      <c r="D16" s="227" t="s">
        <v>201</v>
      </c>
      <c r="E16" s="228">
        <f>Aktivet!G14-Aktivet!F14</f>
        <v>8404913.9900000095</v>
      </c>
      <c r="F16" s="204">
        <v>-11742460</v>
      </c>
      <c r="H16" s="208"/>
      <c r="I16" s="380"/>
      <c r="J16" s="380"/>
      <c r="K16" s="389"/>
      <c r="L16" s="387"/>
      <c r="M16" s="387"/>
    </row>
    <row r="17" spans="2:13" s="209" customFormat="1" ht="15.75" customHeight="1" x14ac:dyDescent="0.2">
      <c r="B17" s="352"/>
      <c r="C17" s="379"/>
      <c r="D17" s="227" t="s">
        <v>202</v>
      </c>
      <c r="E17" s="228">
        <f>-(Aktivet!F21-Aktivet!G21)</f>
        <v>0</v>
      </c>
      <c r="F17" s="205">
        <v>0</v>
      </c>
      <c r="H17" s="208"/>
      <c r="I17" s="380"/>
      <c r="J17" s="380"/>
      <c r="K17" s="384"/>
      <c r="L17" s="387"/>
      <c r="M17" s="387"/>
    </row>
    <row r="18" spans="2:13" s="209" customFormat="1" ht="15.75" customHeight="1" x14ac:dyDescent="0.2">
      <c r="B18" s="352"/>
      <c r="C18" s="379"/>
      <c r="D18" s="227" t="s">
        <v>203</v>
      </c>
      <c r="E18" s="228">
        <f>Pasivet!F19-Pasivet!G19</f>
        <v>-29398434.582069993</v>
      </c>
      <c r="F18" s="205">
        <v>29320820</v>
      </c>
      <c r="H18" s="208"/>
      <c r="I18" s="380"/>
      <c r="J18" s="380"/>
      <c r="K18" s="384"/>
      <c r="L18" s="387"/>
      <c r="M18" s="387"/>
    </row>
    <row r="19" spans="2:13" s="209" customFormat="1" ht="15.75" customHeight="1" x14ac:dyDescent="0.2">
      <c r="B19" s="352"/>
      <c r="C19" s="379"/>
      <c r="D19" s="227" t="s">
        <v>204</v>
      </c>
      <c r="E19" s="228"/>
      <c r="F19" s="204"/>
      <c r="H19" s="208"/>
      <c r="I19" s="380"/>
      <c r="J19" s="380"/>
      <c r="K19" s="384"/>
      <c r="L19" s="387"/>
      <c r="M19" s="387"/>
    </row>
    <row r="20" spans="2:13" s="209" customFormat="1" ht="15.75" customHeight="1" x14ac:dyDescent="0.2">
      <c r="B20" s="352"/>
      <c r="C20" s="379" t="s">
        <v>168</v>
      </c>
      <c r="D20" s="227"/>
      <c r="E20" s="229">
        <f>E7+E8+E9+E10+E11+E12+E13+E14+E15+E16+E17+E18+E19</f>
        <v>-13691964.744299982</v>
      </c>
      <c r="F20" s="229">
        <v>34500120.5</v>
      </c>
      <c r="H20" s="208"/>
      <c r="I20" s="380"/>
      <c r="J20" s="380"/>
      <c r="K20" s="384"/>
      <c r="L20" s="387"/>
      <c r="M20" s="387"/>
    </row>
    <row r="21" spans="2:13" s="209" customFormat="1" ht="15.75" customHeight="1" x14ac:dyDescent="0.2">
      <c r="B21" s="366" t="s">
        <v>100</v>
      </c>
      <c r="C21" s="379" t="s">
        <v>169</v>
      </c>
      <c r="D21" s="227"/>
      <c r="E21" s="217">
        <f>E22+E23+E24+E25+E26+E27+E28</f>
        <v>9786301.0800833106</v>
      </c>
      <c r="F21" s="217">
        <v>-28773134.25999999</v>
      </c>
      <c r="H21" s="208"/>
      <c r="I21" s="380"/>
      <c r="J21" s="380"/>
      <c r="K21" s="384"/>
      <c r="L21" s="387"/>
      <c r="M21" s="387"/>
    </row>
    <row r="22" spans="2:13" s="209" customFormat="1" ht="15.75" customHeight="1" x14ac:dyDescent="0.25">
      <c r="B22" s="352"/>
      <c r="C22" s="379"/>
      <c r="D22" s="227" t="s">
        <v>170</v>
      </c>
      <c r="E22" s="228"/>
      <c r="F22" s="228"/>
      <c r="H22" s="208"/>
      <c r="I22" s="380"/>
      <c r="J22" s="390"/>
      <c r="K22" s="384"/>
      <c r="L22" s="391"/>
      <c r="M22" s="391"/>
    </row>
    <row r="23" spans="2:13" s="209" customFormat="1" ht="15.75" customHeight="1" x14ac:dyDescent="0.2">
      <c r="B23" s="352"/>
      <c r="C23" s="379"/>
      <c r="D23" s="227" t="s">
        <v>171</v>
      </c>
      <c r="E23" s="228"/>
      <c r="F23" s="228"/>
      <c r="H23" s="208"/>
      <c r="I23" s="380"/>
      <c r="J23" s="380"/>
      <c r="K23" s="384"/>
      <c r="L23" s="387"/>
      <c r="M23" s="387"/>
    </row>
    <row r="24" spans="2:13" s="209" customFormat="1" ht="15.75" customHeight="1" x14ac:dyDescent="0.2">
      <c r="B24" s="352"/>
      <c r="C24" s="379"/>
      <c r="D24" s="227" t="s">
        <v>172</v>
      </c>
      <c r="E24" s="228">
        <f>Aktivet!G43-Aktivet!F43</f>
        <v>9786301.0800833106</v>
      </c>
      <c r="F24" s="228">
        <v>-28773134.25999999</v>
      </c>
      <c r="H24" s="208"/>
      <c r="I24" s="380"/>
      <c r="J24" s="385"/>
      <c r="K24" s="384"/>
      <c r="L24" s="387"/>
      <c r="M24" s="387"/>
    </row>
    <row r="25" spans="2:13" s="209" customFormat="1" ht="15.75" customHeight="1" x14ac:dyDescent="0.2">
      <c r="B25" s="352"/>
      <c r="C25" s="379"/>
      <c r="D25" s="227" t="s">
        <v>173</v>
      </c>
      <c r="E25" s="228"/>
      <c r="F25" s="228"/>
      <c r="H25" s="208"/>
      <c r="I25" s="380"/>
      <c r="J25" s="384"/>
      <c r="K25" s="384"/>
      <c r="L25" s="387"/>
      <c r="M25" s="387"/>
    </row>
    <row r="26" spans="2:13" s="209" customFormat="1" ht="15.75" customHeight="1" x14ac:dyDescent="0.2">
      <c r="B26" s="352"/>
      <c r="C26" s="379"/>
      <c r="D26" s="227" t="s">
        <v>174</v>
      </c>
      <c r="E26" s="228"/>
      <c r="F26" s="228"/>
      <c r="H26" s="208"/>
      <c r="I26" s="380"/>
      <c r="J26" s="384"/>
      <c r="K26" s="384"/>
      <c r="L26" s="387"/>
      <c r="M26" s="387"/>
    </row>
    <row r="27" spans="2:13" s="209" customFormat="1" ht="15.75" customHeight="1" x14ac:dyDescent="0.2">
      <c r="B27" s="352"/>
      <c r="C27" s="379"/>
      <c r="D27" s="227" t="s">
        <v>175</v>
      </c>
      <c r="E27" s="228"/>
      <c r="F27" s="228"/>
      <c r="H27" s="208"/>
      <c r="I27" s="380"/>
      <c r="J27" s="384"/>
      <c r="K27" s="384"/>
      <c r="L27" s="387"/>
      <c r="M27" s="387"/>
    </row>
    <row r="28" spans="2:13" s="209" customFormat="1" ht="15.75" customHeight="1" x14ac:dyDescent="0.2">
      <c r="B28" s="352"/>
      <c r="C28" s="379"/>
      <c r="D28" s="227" t="s">
        <v>176</v>
      </c>
      <c r="E28" s="228"/>
      <c r="F28" s="228"/>
      <c r="H28" s="208"/>
      <c r="I28" s="380"/>
      <c r="J28" s="384"/>
      <c r="K28" s="384"/>
      <c r="L28" s="387"/>
      <c r="M28" s="387"/>
    </row>
    <row r="29" spans="2:13" s="209" customFormat="1" ht="15.75" customHeight="1" x14ac:dyDescent="0.2">
      <c r="B29" s="352"/>
      <c r="C29" s="379" t="s">
        <v>177</v>
      </c>
      <c r="D29" s="227"/>
      <c r="E29" s="229"/>
      <c r="F29" s="229"/>
      <c r="H29" s="208"/>
      <c r="I29" s="380"/>
      <c r="J29" s="384"/>
      <c r="K29" s="384"/>
      <c r="L29" s="387"/>
      <c r="M29" s="387"/>
    </row>
    <row r="30" spans="2:13" s="209" customFormat="1" ht="15.75" customHeight="1" x14ac:dyDescent="0.25">
      <c r="B30" s="366" t="s">
        <v>100</v>
      </c>
      <c r="C30" s="379" t="s">
        <v>178</v>
      </c>
      <c r="D30" s="227"/>
      <c r="E30" s="228"/>
      <c r="F30" s="228"/>
      <c r="H30" s="208"/>
      <c r="I30" s="380"/>
      <c r="J30" s="390"/>
      <c r="K30" s="384"/>
      <c r="L30" s="391"/>
      <c r="M30" s="391"/>
    </row>
    <row r="31" spans="2:13" s="209" customFormat="1" ht="15.75" customHeight="1" x14ac:dyDescent="0.25">
      <c r="B31" s="352"/>
      <c r="C31" s="379"/>
      <c r="D31" s="227" t="s">
        <v>179</v>
      </c>
      <c r="E31" s="228">
        <f>Pasivet!F51-Pasivet!G51-Pasivet!F49</f>
        <v>0</v>
      </c>
      <c r="F31" s="228">
        <v>0</v>
      </c>
      <c r="H31" s="208"/>
      <c r="I31" s="380"/>
      <c r="J31" s="392"/>
      <c r="K31" s="393"/>
      <c r="L31" s="392"/>
      <c r="M31" s="392"/>
    </row>
    <row r="32" spans="2:13" s="209" customFormat="1" ht="15.75" customHeight="1" x14ac:dyDescent="0.2">
      <c r="B32" s="352"/>
      <c r="C32" s="379"/>
      <c r="D32" s="227" t="s">
        <v>180</v>
      </c>
      <c r="E32" s="228">
        <v>0</v>
      </c>
      <c r="F32" s="228">
        <v>0</v>
      </c>
      <c r="H32" s="208"/>
      <c r="I32" s="380"/>
      <c r="J32" s="385"/>
      <c r="K32" s="384"/>
      <c r="L32" s="387"/>
      <c r="M32" s="387"/>
    </row>
    <row r="33" spans="2:13" s="209" customFormat="1" ht="15.75" customHeight="1" x14ac:dyDescent="0.2">
      <c r="B33" s="352"/>
      <c r="C33" s="379"/>
      <c r="D33" s="227" t="s">
        <v>181</v>
      </c>
      <c r="E33" s="228">
        <v>0</v>
      </c>
      <c r="F33" s="228">
        <v>0</v>
      </c>
      <c r="H33" s="208"/>
      <c r="I33" s="380"/>
      <c r="J33" s="380"/>
      <c r="K33" s="384"/>
      <c r="L33" s="387"/>
      <c r="M33" s="387"/>
    </row>
    <row r="34" spans="2:13" s="209" customFormat="1" ht="15.75" customHeight="1" x14ac:dyDescent="0.2">
      <c r="B34" s="352"/>
      <c r="C34" s="379"/>
      <c r="D34" s="227" t="s">
        <v>182</v>
      </c>
      <c r="E34" s="228">
        <v>0</v>
      </c>
      <c r="F34" s="228">
        <v>0</v>
      </c>
      <c r="H34" s="208"/>
      <c r="I34" s="380"/>
      <c r="J34" s="380"/>
      <c r="K34" s="384"/>
      <c r="L34" s="387"/>
      <c r="M34" s="387"/>
    </row>
    <row r="35" spans="2:13" s="209" customFormat="1" ht="15.75" customHeight="1" x14ac:dyDescent="0.2">
      <c r="B35" s="352"/>
      <c r="C35" s="379"/>
      <c r="D35" s="227" t="s">
        <v>183</v>
      </c>
      <c r="E35" s="228">
        <v>0</v>
      </c>
      <c r="F35" s="228">
        <v>0</v>
      </c>
      <c r="H35" s="208"/>
      <c r="I35" s="380"/>
      <c r="J35" s="380"/>
      <c r="K35" s="384"/>
      <c r="L35" s="387"/>
      <c r="M35" s="387"/>
    </row>
    <row r="36" spans="2:13" s="209" customFormat="1" ht="15.75" customHeight="1" x14ac:dyDescent="0.2">
      <c r="B36" s="352"/>
      <c r="C36" s="379"/>
      <c r="D36" s="227" t="s">
        <v>184</v>
      </c>
      <c r="E36" s="228">
        <v>0</v>
      </c>
      <c r="F36" s="228">
        <v>0</v>
      </c>
      <c r="H36" s="208"/>
      <c r="I36" s="380"/>
      <c r="J36" s="380"/>
      <c r="K36" s="384"/>
      <c r="L36" s="387"/>
      <c r="M36" s="387"/>
    </row>
    <row r="37" spans="2:13" s="209" customFormat="1" ht="15.75" customHeight="1" x14ac:dyDescent="0.25">
      <c r="B37" s="352"/>
      <c r="C37" s="379"/>
      <c r="D37" s="227" t="s">
        <v>185</v>
      </c>
      <c r="E37" s="228">
        <v>0</v>
      </c>
      <c r="F37" s="228">
        <v>0</v>
      </c>
      <c r="H37" s="208"/>
      <c r="I37" s="386"/>
      <c r="J37" s="390"/>
      <c r="K37" s="384"/>
      <c r="L37" s="391"/>
      <c r="M37" s="391"/>
    </row>
    <row r="38" spans="2:13" s="209" customFormat="1" ht="15.75" customHeight="1" x14ac:dyDescent="0.2">
      <c r="B38" s="352"/>
      <c r="C38" s="379"/>
      <c r="D38" s="227" t="s">
        <v>186</v>
      </c>
      <c r="E38" s="228">
        <v>0</v>
      </c>
      <c r="F38" s="228">
        <v>0</v>
      </c>
      <c r="H38" s="208"/>
      <c r="I38" s="380"/>
      <c r="J38" s="394"/>
      <c r="K38" s="384"/>
      <c r="L38" s="387"/>
      <c r="M38" s="387"/>
    </row>
    <row r="39" spans="2:13" s="209" customFormat="1" ht="15.75" customHeight="1" x14ac:dyDescent="0.25">
      <c r="B39" s="352"/>
      <c r="C39" s="379"/>
      <c r="D39" s="227" t="s">
        <v>167</v>
      </c>
      <c r="E39" s="228">
        <v>0</v>
      </c>
      <c r="F39" s="228">
        <v>0</v>
      </c>
      <c r="H39" s="208"/>
      <c r="I39" s="380"/>
      <c r="J39" s="385"/>
      <c r="K39" s="395"/>
      <c r="L39" s="391"/>
      <c r="M39" s="391"/>
    </row>
    <row r="40" spans="2:13" s="209" customFormat="1" ht="15.75" customHeight="1" x14ac:dyDescent="0.2">
      <c r="B40" s="352"/>
      <c r="C40" s="379"/>
      <c r="D40" s="227" t="s">
        <v>187</v>
      </c>
      <c r="E40" s="228">
        <v>0</v>
      </c>
      <c r="F40" s="228">
        <v>0</v>
      </c>
      <c r="H40" s="208"/>
      <c r="I40" s="380"/>
      <c r="J40" s="385"/>
      <c r="K40" s="395"/>
      <c r="L40" s="396"/>
      <c r="M40" s="396"/>
    </row>
    <row r="41" spans="2:13" s="209" customFormat="1" ht="15.75" customHeight="1" x14ac:dyDescent="0.2">
      <c r="B41" s="352"/>
      <c r="C41" s="379" t="s">
        <v>188</v>
      </c>
      <c r="D41" s="227"/>
      <c r="E41" s="229">
        <f>E31+E32</f>
        <v>0</v>
      </c>
      <c r="F41" s="229">
        <v>0</v>
      </c>
      <c r="H41" s="208"/>
      <c r="I41" s="380"/>
      <c r="J41" s="385"/>
      <c r="K41" s="395"/>
      <c r="L41" s="396"/>
      <c r="M41" s="396"/>
    </row>
    <row r="42" spans="2:13" s="209" customFormat="1" ht="15.75" customHeight="1" x14ac:dyDescent="0.2">
      <c r="B42" s="352"/>
      <c r="C42" s="379"/>
      <c r="D42" s="227"/>
      <c r="E42" s="228"/>
      <c r="F42" s="228"/>
      <c r="H42" s="208"/>
      <c r="I42" s="380"/>
      <c r="J42" s="385"/>
      <c r="K42" s="395"/>
      <c r="L42" s="396"/>
      <c r="M42" s="396"/>
    </row>
    <row r="43" spans="2:13" s="209" customFormat="1" ht="15.75" customHeight="1" x14ac:dyDescent="0.2">
      <c r="B43" s="352"/>
      <c r="C43" s="379" t="s">
        <v>189</v>
      </c>
      <c r="D43" s="227"/>
      <c r="E43" s="229">
        <f>E21+E20</f>
        <v>-3905663.6642166711</v>
      </c>
      <c r="F43" s="229">
        <v>5726986.2400000095</v>
      </c>
      <c r="H43" s="208"/>
      <c r="I43" s="380"/>
      <c r="J43" s="385"/>
      <c r="K43" s="395"/>
      <c r="L43" s="397"/>
      <c r="M43" s="397"/>
    </row>
    <row r="44" spans="2:13" s="209" customFormat="1" ht="15.75" customHeight="1" x14ac:dyDescent="0.25">
      <c r="B44" s="352"/>
      <c r="C44" s="379" t="s">
        <v>190</v>
      </c>
      <c r="D44" s="227"/>
      <c r="E44" s="228">
        <f>F46</f>
        <v>5835054.9900000095</v>
      </c>
      <c r="F44" s="228">
        <v>108068.75</v>
      </c>
      <c r="H44" s="208"/>
      <c r="I44" s="380"/>
      <c r="J44" s="385"/>
      <c r="K44" s="398"/>
      <c r="L44" s="399"/>
      <c r="M44" s="399"/>
    </row>
    <row r="45" spans="2:13" s="209" customFormat="1" ht="15.75" customHeight="1" x14ac:dyDescent="0.2">
      <c r="B45" s="352"/>
      <c r="C45" s="379"/>
      <c r="D45" s="227" t="s">
        <v>191</v>
      </c>
      <c r="E45" s="228">
        <v>0</v>
      </c>
      <c r="F45" s="228">
        <v>0</v>
      </c>
      <c r="H45" s="208"/>
      <c r="I45" s="208"/>
      <c r="J45" s="208"/>
      <c r="K45" s="208"/>
      <c r="L45" s="208"/>
      <c r="M45" s="208"/>
    </row>
    <row r="46" spans="2:13" s="209" customFormat="1" ht="15.75" customHeight="1" x14ac:dyDescent="0.2">
      <c r="B46" s="352"/>
      <c r="C46" s="379" t="s">
        <v>192</v>
      </c>
      <c r="D46" s="227"/>
      <c r="E46" s="229">
        <f>E43+E44</f>
        <v>1929391.3257833384</v>
      </c>
      <c r="F46" s="229">
        <v>5835054.9900000095</v>
      </c>
    </row>
    <row r="47" spans="2:13" x14ac:dyDescent="0.2">
      <c r="G47" s="209"/>
    </row>
    <row r="48" spans="2:13" x14ac:dyDescent="0.2">
      <c r="G48" s="209"/>
    </row>
    <row r="49" spans="5:7" x14ac:dyDescent="0.2">
      <c r="E49" s="275">
        <f>Aktivet!F6</f>
        <v>1929391</v>
      </c>
      <c r="F49" s="275">
        <f>Aktivet!G6</f>
        <v>5835055</v>
      </c>
      <c r="G49" s="209"/>
    </row>
    <row r="50" spans="5:7" x14ac:dyDescent="0.2">
      <c r="E50" s="275">
        <f>E46-E49</f>
        <v>0.32578333839774132</v>
      </c>
      <c r="G50" s="209"/>
    </row>
    <row r="51" spans="5:7" x14ac:dyDescent="0.2">
      <c r="F51" s="275">
        <f>F49+-F46</f>
        <v>9.9999904632568359E-3</v>
      </c>
      <c r="G51" s="209"/>
    </row>
  </sheetData>
  <mergeCells count="3">
    <mergeCell ref="B2:E2"/>
    <mergeCell ref="B3:E3"/>
    <mergeCell ref="I5:M5"/>
  </mergeCells>
  <phoneticPr fontId="0" type="noConversion"/>
  <printOptions horizontalCentered="1" verticalCentered="1"/>
  <pageMargins left="0" right="0" top="0" bottom="0" header="0.51181102362204722" footer="0.51181102362204722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E15" sqref="E15"/>
    </sheetView>
  </sheetViews>
  <sheetFormatPr defaultRowHeight="12.75" x14ac:dyDescent="0.2"/>
  <cols>
    <col min="1" max="1" width="3" style="206" customWidth="1"/>
    <col min="2" max="2" width="44.140625" style="206" customWidth="1"/>
    <col min="3" max="3" width="12.140625" style="206" customWidth="1"/>
    <col min="4" max="4" width="10.28515625" style="206" bestFit="1" customWidth="1"/>
    <col min="5" max="5" width="10.42578125" style="206" customWidth="1"/>
    <col min="6" max="6" width="10.140625" style="206" customWidth="1"/>
    <col min="7" max="7" width="9.5703125" style="206" customWidth="1"/>
    <col min="8" max="8" width="8" style="206" customWidth="1"/>
    <col min="9" max="9" width="14.42578125" style="206" customWidth="1"/>
    <col min="10" max="10" width="12" style="206" customWidth="1"/>
    <col min="11" max="11" width="12.42578125" style="206" customWidth="1"/>
    <col min="12" max="13" width="9.140625" style="206"/>
    <col min="14" max="14" width="13.85546875" style="206" customWidth="1"/>
    <col min="15" max="15" width="9.140625" style="206"/>
    <col min="16" max="16" width="13.28515625" style="206" customWidth="1"/>
    <col min="17" max="17" width="14.140625" style="206" customWidth="1"/>
    <col min="18" max="18" width="13.7109375" style="206" customWidth="1"/>
    <col min="19" max="19" width="16.140625" style="206" customWidth="1"/>
    <col min="20" max="16384" width="9.140625" style="206"/>
  </cols>
  <sheetData>
    <row r="1" spans="1:11" ht="27" customHeight="1" x14ac:dyDescent="0.2">
      <c r="A1" s="68"/>
      <c r="B1" s="351" t="s">
        <v>209</v>
      </c>
      <c r="C1" s="68"/>
      <c r="D1" s="68"/>
      <c r="E1" s="68"/>
      <c r="F1" s="67"/>
      <c r="G1" s="67"/>
      <c r="H1" s="67"/>
      <c r="I1" s="67"/>
      <c r="J1" s="67"/>
    </row>
    <row r="2" spans="1:11" x14ac:dyDescent="0.2">
      <c r="A2" s="68"/>
      <c r="B2" s="69" t="s">
        <v>210</v>
      </c>
      <c r="C2" s="68"/>
      <c r="D2" s="68"/>
      <c r="E2" s="68"/>
    </row>
    <row r="3" spans="1:11" x14ac:dyDescent="0.2">
      <c r="A3" s="67"/>
      <c r="B3" s="488" t="s">
        <v>274</v>
      </c>
      <c r="C3" s="489"/>
      <c r="D3" s="489"/>
      <c r="E3" s="489"/>
      <c r="F3" s="489"/>
      <c r="G3" s="419"/>
      <c r="H3" s="419"/>
      <c r="I3" s="68"/>
      <c r="J3" s="68"/>
      <c r="K3" s="68"/>
    </row>
    <row r="4" spans="1:11" ht="47.25" customHeight="1" thickBot="1" x14ac:dyDescent="0.25">
      <c r="A4" s="420"/>
      <c r="B4" s="420"/>
      <c r="C4" s="421" t="s">
        <v>211</v>
      </c>
      <c r="D4" s="421" t="s">
        <v>212</v>
      </c>
      <c r="E4" s="422" t="s">
        <v>237</v>
      </c>
      <c r="F4" s="422" t="s">
        <v>111</v>
      </c>
      <c r="G4" s="422" t="s">
        <v>223</v>
      </c>
      <c r="H4" s="422" t="s">
        <v>224</v>
      </c>
      <c r="I4" s="421" t="s">
        <v>213</v>
      </c>
      <c r="J4" s="422" t="s">
        <v>222</v>
      </c>
      <c r="K4" s="421" t="s">
        <v>27</v>
      </c>
    </row>
    <row r="5" spans="1:11" ht="13.5" thickTop="1" x14ac:dyDescent="0.2">
      <c r="A5" s="423"/>
      <c r="B5" s="424"/>
      <c r="C5" s="424"/>
      <c r="D5" s="425"/>
      <c r="E5" s="424"/>
      <c r="F5" s="424"/>
      <c r="G5" s="424"/>
      <c r="H5" s="424"/>
      <c r="I5" s="424"/>
      <c r="J5" s="426"/>
      <c r="K5" s="427"/>
    </row>
    <row r="6" spans="1:11" ht="15" x14ac:dyDescent="0.25">
      <c r="A6" s="428"/>
      <c r="B6" s="429" t="s">
        <v>248</v>
      </c>
      <c r="C6" s="430">
        <v>100000</v>
      </c>
      <c r="D6" s="68"/>
      <c r="E6" s="425">
        <v>0</v>
      </c>
      <c r="F6" s="178">
        <v>0</v>
      </c>
      <c r="G6" s="431"/>
      <c r="H6" s="425"/>
      <c r="I6" s="425">
        <f>Pasivet!G48</f>
        <v>7102798.75</v>
      </c>
      <c r="J6" s="432"/>
      <c r="K6" s="433">
        <f>C6+D6+E6+F6+G6+H6+I6+J6</f>
        <v>7202798.75</v>
      </c>
    </row>
    <row r="7" spans="1:11" ht="14.25" x14ac:dyDescent="0.2">
      <c r="A7" s="428"/>
      <c r="B7" s="434" t="s">
        <v>214</v>
      </c>
      <c r="C7" s="425"/>
      <c r="D7" s="425">
        <v>0</v>
      </c>
      <c r="E7" s="425"/>
      <c r="F7" s="425"/>
      <c r="G7" s="425"/>
      <c r="H7" s="425"/>
      <c r="I7" s="425">
        <v>0</v>
      </c>
      <c r="J7" s="432"/>
      <c r="K7" s="433">
        <f t="shared" ref="K7:K22" si="0">C7+D7+E7+F7+G7+H7+I7+J7</f>
        <v>0</v>
      </c>
    </row>
    <row r="8" spans="1:11" ht="15" x14ac:dyDescent="0.25">
      <c r="A8" s="428"/>
      <c r="B8" s="429" t="s">
        <v>215</v>
      </c>
      <c r="C8" s="425">
        <f>C6</f>
        <v>100000</v>
      </c>
      <c r="D8" s="425">
        <v>0</v>
      </c>
      <c r="E8" s="425">
        <v>0</v>
      </c>
      <c r="F8" s="425">
        <f>F6</f>
        <v>0</v>
      </c>
      <c r="G8" s="425">
        <f>SUM(G6:G7)</f>
        <v>0</v>
      </c>
      <c r="H8" s="425"/>
      <c r="I8" s="425">
        <f>I6</f>
        <v>7102798.75</v>
      </c>
      <c r="J8" s="432"/>
      <c r="K8" s="433">
        <f t="shared" si="0"/>
        <v>7202798.75</v>
      </c>
    </row>
    <row r="9" spans="1:11" ht="15" x14ac:dyDescent="0.25">
      <c r="A9" s="428"/>
      <c r="B9" s="429" t="s">
        <v>219</v>
      </c>
      <c r="C9" s="425"/>
      <c r="D9" s="425"/>
      <c r="E9" s="425"/>
      <c r="F9" s="425"/>
      <c r="G9" s="425"/>
      <c r="H9" s="425"/>
      <c r="I9" s="425"/>
      <c r="J9" s="432"/>
      <c r="K9" s="433">
        <f t="shared" si="0"/>
        <v>0</v>
      </c>
    </row>
    <row r="10" spans="1:11" ht="14.25" x14ac:dyDescent="0.2">
      <c r="A10" s="428"/>
      <c r="B10" s="434" t="s">
        <v>220</v>
      </c>
      <c r="C10" s="425"/>
      <c r="D10" s="425"/>
      <c r="E10" s="425"/>
      <c r="F10" s="425"/>
      <c r="G10" s="425"/>
      <c r="H10" s="425"/>
      <c r="I10" s="425"/>
      <c r="J10" s="432">
        <f>Pasivet!G49</f>
        <v>16921760.5</v>
      </c>
      <c r="K10" s="433">
        <f t="shared" si="0"/>
        <v>16921760.5</v>
      </c>
    </row>
    <row r="11" spans="1:11" ht="14.25" x14ac:dyDescent="0.2">
      <c r="A11" s="428"/>
      <c r="B11" s="435" t="s">
        <v>221</v>
      </c>
      <c r="C11" s="425"/>
      <c r="D11" s="425"/>
      <c r="E11" s="425"/>
      <c r="F11" s="425"/>
      <c r="G11" s="425"/>
      <c r="H11" s="425"/>
      <c r="I11" s="425">
        <v>0</v>
      </c>
      <c r="J11" s="432"/>
      <c r="K11" s="433">
        <f t="shared" si="0"/>
        <v>0</v>
      </c>
    </row>
    <row r="12" spans="1:11" ht="14.25" x14ac:dyDescent="0.2">
      <c r="A12" s="428"/>
      <c r="B12" s="434" t="s">
        <v>216</v>
      </c>
      <c r="C12" s="425"/>
      <c r="D12" s="425"/>
      <c r="E12" s="425"/>
      <c r="F12" s="425"/>
      <c r="G12" s="425"/>
      <c r="H12" s="425"/>
      <c r="I12" s="425"/>
      <c r="J12" s="432"/>
      <c r="K12" s="433">
        <f t="shared" si="0"/>
        <v>0</v>
      </c>
    </row>
    <row r="13" spans="1:11" ht="14.25" x14ac:dyDescent="0.2">
      <c r="A13" s="428"/>
      <c r="B13" s="434" t="s">
        <v>217</v>
      </c>
      <c r="C13" s="425"/>
      <c r="D13" s="425"/>
      <c r="E13" s="425"/>
      <c r="F13" s="425"/>
      <c r="G13" s="425"/>
      <c r="H13" s="425"/>
      <c r="I13" s="425"/>
      <c r="J13" s="432"/>
      <c r="K13" s="433">
        <f t="shared" si="0"/>
        <v>0</v>
      </c>
    </row>
    <row r="14" spans="1:11" ht="15" x14ac:dyDescent="0.25">
      <c r="A14" s="428"/>
      <c r="B14" s="429" t="s">
        <v>275</v>
      </c>
      <c r="C14" s="425">
        <f>C8+C10+C11+C12+C13</f>
        <v>100000</v>
      </c>
      <c r="D14" s="425">
        <f t="shared" ref="D14:I14" si="1">D8+D10+D11+D12+D13</f>
        <v>0</v>
      </c>
      <c r="E14" s="425">
        <f t="shared" si="1"/>
        <v>0</v>
      </c>
      <c r="F14" s="425">
        <f t="shared" si="1"/>
        <v>0</v>
      </c>
      <c r="G14" s="425">
        <f>SUM(G8:G13)</f>
        <v>0</v>
      </c>
      <c r="H14" s="425"/>
      <c r="I14" s="425">
        <f t="shared" si="1"/>
        <v>7102798.75</v>
      </c>
      <c r="J14" s="432">
        <f>SUM(J10:J13)</f>
        <v>16921760.5</v>
      </c>
      <c r="K14" s="433">
        <f t="shared" si="0"/>
        <v>24124559.25</v>
      </c>
    </row>
    <row r="15" spans="1:11" ht="15" x14ac:dyDescent="0.25">
      <c r="A15" s="428"/>
      <c r="B15" s="429" t="s">
        <v>219</v>
      </c>
      <c r="C15" s="425"/>
      <c r="D15" s="425"/>
      <c r="E15" s="425"/>
      <c r="F15" s="425"/>
      <c r="G15" s="425"/>
      <c r="H15" s="425"/>
      <c r="I15" s="425"/>
      <c r="J15" s="432"/>
      <c r="K15" s="433">
        <f t="shared" si="0"/>
        <v>0</v>
      </c>
    </row>
    <row r="16" spans="1:11" ht="14.25" x14ac:dyDescent="0.2">
      <c r="A16" s="428"/>
      <c r="B16" s="434" t="s">
        <v>220</v>
      </c>
      <c r="C16" s="425"/>
      <c r="D16" s="425">
        <v>0</v>
      </c>
      <c r="E16" s="425"/>
      <c r="F16" s="425"/>
      <c r="G16" s="425"/>
      <c r="H16" s="425"/>
      <c r="I16" s="425">
        <f>'[1]TE ARDHURAT 2015'!F35</f>
        <v>5.1369404300317237E-2</v>
      </c>
      <c r="J16" s="432">
        <f>Pasivet!F49</f>
        <v>7301555.8477700008</v>
      </c>
      <c r="K16" s="433">
        <f t="shared" si="0"/>
        <v>7301555.8991394052</v>
      </c>
    </row>
    <row r="17" spans="1:20" ht="14.25" x14ac:dyDescent="0.2">
      <c r="A17" s="428"/>
      <c r="B17" s="435" t="s">
        <v>221</v>
      </c>
      <c r="C17" s="425"/>
      <c r="D17" s="425">
        <v>0</v>
      </c>
      <c r="E17" s="425"/>
      <c r="F17" s="425"/>
      <c r="G17" s="425"/>
      <c r="H17" s="425"/>
      <c r="I17" s="425">
        <v>0</v>
      </c>
      <c r="J17" s="432"/>
      <c r="K17" s="433">
        <f t="shared" si="0"/>
        <v>0</v>
      </c>
    </row>
    <row r="18" spans="1:20" ht="14.25" x14ac:dyDescent="0.2">
      <c r="A18" s="428"/>
      <c r="B18" s="434" t="s">
        <v>216</v>
      </c>
      <c r="C18" s="425"/>
      <c r="D18" s="425">
        <v>0</v>
      </c>
      <c r="E18" s="425"/>
      <c r="F18" s="425"/>
      <c r="G18" s="425"/>
      <c r="H18" s="425"/>
      <c r="I18" s="425"/>
      <c r="J18" s="432"/>
      <c r="K18" s="433">
        <f t="shared" si="0"/>
        <v>0</v>
      </c>
    </row>
    <row r="19" spans="1:20" ht="14.25" x14ac:dyDescent="0.2">
      <c r="A19" s="428"/>
      <c r="B19" s="434" t="s">
        <v>217</v>
      </c>
      <c r="C19" s="425"/>
      <c r="D19" s="425"/>
      <c r="E19" s="425"/>
      <c r="F19" s="425"/>
      <c r="G19" s="425"/>
      <c r="H19" s="425"/>
      <c r="I19" s="425"/>
      <c r="J19" s="432"/>
      <c r="K19" s="433">
        <f t="shared" si="0"/>
        <v>0</v>
      </c>
    </row>
    <row r="20" spans="1:20" ht="14.25" x14ac:dyDescent="0.2">
      <c r="A20" s="428"/>
      <c r="B20" s="434"/>
      <c r="C20" s="425">
        <v>0</v>
      </c>
      <c r="D20" s="425">
        <v>0</v>
      </c>
      <c r="E20" s="425">
        <v>0</v>
      </c>
      <c r="F20" s="425">
        <v>0</v>
      </c>
      <c r="G20" s="425"/>
      <c r="H20" s="425"/>
      <c r="I20" s="425">
        <v>0</v>
      </c>
      <c r="J20" s="432"/>
      <c r="K20" s="433">
        <f t="shared" si="0"/>
        <v>0</v>
      </c>
    </row>
    <row r="21" spans="1:20" ht="14.25" x14ac:dyDescent="0.2">
      <c r="A21" s="436"/>
      <c r="B21" s="437"/>
      <c r="C21" s="438"/>
      <c r="D21" s="438"/>
      <c r="E21" s="438"/>
      <c r="F21" s="438"/>
      <c r="G21" s="438"/>
      <c r="H21" s="438"/>
      <c r="I21" s="438"/>
      <c r="J21" s="439"/>
      <c r="K21" s="440">
        <f t="shared" si="0"/>
        <v>0</v>
      </c>
    </row>
    <row r="22" spans="1:20" ht="15.75" thickBot="1" x14ac:dyDescent="0.3">
      <c r="A22" s="441"/>
      <c r="B22" s="442" t="s">
        <v>275</v>
      </c>
      <c r="C22" s="443">
        <f>C16+C14+C17+C18+C19+C20</f>
        <v>100000</v>
      </c>
      <c r="D22" s="443">
        <f t="shared" ref="D22:I22" si="2">D16+D14+D17+D18+D19+D20</f>
        <v>0</v>
      </c>
      <c r="E22" s="443">
        <f t="shared" si="2"/>
        <v>0</v>
      </c>
      <c r="F22" s="443">
        <f t="shared" si="2"/>
        <v>0</v>
      </c>
      <c r="G22" s="443">
        <f>SUM(G14:G21)</f>
        <v>0</v>
      </c>
      <c r="H22" s="443"/>
      <c r="I22" s="443">
        <f t="shared" si="2"/>
        <v>7102798.8013694044</v>
      </c>
      <c r="J22" s="443">
        <f>SUM(J14:J21)</f>
        <v>24223316.347770002</v>
      </c>
      <c r="K22" s="444">
        <f t="shared" si="0"/>
        <v>31426115.149139404</v>
      </c>
    </row>
    <row r="23" spans="1:20" ht="13.5" thickTop="1" x14ac:dyDescent="0.2">
      <c r="F23" s="68"/>
      <c r="G23" s="68"/>
      <c r="H23" s="68"/>
      <c r="I23" s="68"/>
      <c r="J23" s="68"/>
      <c r="K23" s="445"/>
    </row>
    <row r="24" spans="1:20" ht="15.75" x14ac:dyDescent="0.25">
      <c r="B24" s="446" t="s">
        <v>218</v>
      </c>
      <c r="D24" s="446"/>
    </row>
    <row r="25" spans="1:20" ht="15" x14ac:dyDescent="0.25">
      <c r="B25" s="447"/>
      <c r="D25" s="447"/>
      <c r="E25" s="447"/>
      <c r="M25" s="392"/>
      <c r="N25" s="392"/>
      <c r="O25" s="392"/>
      <c r="P25" s="392"/>
      <c r="Q25" s="392"/>
      <c r="R25" s="392"/>
      <c r="S25" s="392"/>
      <c r="T25" s="392"/>
    </row>
    <row r="26" spans="1:20" x14ac:dyDescent="0.2">
      <c r="B26" s="206" t="s">
        <v>250</v>
      </c>
    </row>
  </sheetData>
  <mergeCells count="1">
    <mergeCell ref="B3:F3"/>
  </mergeCells>
  <pageMargins left="0" right="0" top="0.75" bottom="0.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8"/>
  <sheetViews>
    <sheetView workbookViewId="0">
      <selection activeCell="L17" sqref="L17"/>
    </sheetView>
  </sheetViews>
  <sheetFormatPr defaultRowHeight="12.75" x14ac:dyDescent="0.2"/>
  <cols>
    <col min="1" max="1" width="7.140625" customWidth="1"/>
    <col min="2" max="2" width="3.7109375" customWidth="1"/>
    <col min="3" max="3" width="3.42578125" style="42" customWidth="1"/>
    <col min="4" max="4" width="2" customWidth="1"/>
    <col min="5" max="5" width="3.42578125" customWidth="1"/>
    <col min="6" max="6" width="13.7109375" customWidth="1"/>
    <col min="7" max="7" width="11" customWidth="1"/>
    <col min="8" max="8" width="8.7109375" customWidth="1"/>
    <col min="9" max="9" width="6.28515625" customWidth="1"/>
    <col min="10" max="10" width="12.28515625" customWidth="1"/>
    <col min="11" max="12" width="8.7109375" customWidth="1"/>
    <col min="13" max="13" width="5.7109375" customWidth="1"/>
    <col min="14" max="14" width="2.140625" customWidth="1"/>
  </cols>
  <sheetData>
    <row r="2" spans="2:13" x14ac:dyDescent="0.2">
      <c r="B2" s="1"/>
      <c r="C2" s="29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2">
      <c r="B3" s="4"/>
      <c r="C3" s="30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s="10" customFormat="1" ht="33" customHeight="1" x14ac:dyDescent="0.2">
      <c r="B4" s="492" t="s">
        <v>12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4"/>
    </row>
    <row r="5" spans="2:13" s="10" customFormat="1" ht="12.75" customHeight="1" x14ac:dyDescent="0.2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2:13" ht="15.75" x14ac:dyDescent="0.25">
      <c r="B6" s="4"/>
      <c r="C6" s="30"/>
      <c r="D6" s="495" t="s">
        <v>23</v>
      </c>
      <c r="E6" s="495"/>
      <c r="F6" s="31" t="s">
        <v>26</v>
      </c>
      <c r="G6" s="5"/>
      <c r="H6" s="5"/>
      <c r="I6" s="5"/>
      <c r="J6" s="5"/>
      <c r="K6" s="32"/>
      <c r="L6" s="32"/>
      <c r="M6" s="6"/>
    </row>
    <row r="7" spans="2:13" x14ac:dyDescent="0.2">
      <c r="B7" s="4"/>
      <c r="C7" s="30"/>
      <c r="D7" s="5"/>
      <c r="E7" s="5"/>
      <c r="F7" s="5"/>
      <c r="G7" s="5"/>
      <c r="H7" s="5"/>
      <c r="I7" s="5"/>
      <c r="J7" s="5"/>
      <c r="K7" s="32"/>
      <c r="L7" s="32"/>
      <c r="M7" s="6"/>
    </row>
    <row r="8" spans="2:13" x14ac:dyDescent="0.2">
      <c r="B8" s="4"/>
      <c r="C8" s="30"/>
      <c r="D8" s="5"/>
      <c r="E8" s="33"/>
      <c r="F8" s="34"/>
      <c r="G8" s="34"/>
      <c r="H8" s="35"/>
      <c r="I8" s="5"/>
      <c r="J8" s="5"/>
      <c r="K8" s="5"/>
      <c r="L8" s="5"/>
      <c r="M8" s="6"/>
    </row>
    <row r="9" spans="2:13" x14ac:dyDescent="0.2">
      <c r="B9" s="4"/>
      <c r="C9" s="30"/>
      <c r="D9" s="5"/>
      <c r="E9" s="33"/>
      <c r="F9" s="34"/>
      <c r="G9" s="34"/>
      <c r="H9" s="35"/>
      <c r="I9" s="5"/>
      <c r="J9" s="5"/>
      <c r="K9" s="5"/>
      <c r="L9" s="5"/>
      <c r="M9" s="6"/>
    </row>
    <row r="10" spans="2:13" x14ac:dyDescent="0.2">
      <c r="B10" s="4"/>
      <c r="C10" s="30"/>
      <c r="D10" s="5"/>
      <c r="E10" s="33"/>
      <c r="F10" s="34"/>
      <c r="G10" s="34"/>
      <c r="H10" s="35"/>
      <c r="I10" s="5"/>
      <c r="J10" s="5"/>
      <c r="K10" s="5"/>
      <c r="L10" s="5"/>
      <c r="M10" s="6"/>
    </row>
    <row r="11" spans="2:13" x14ac:dyDescent="0.2">
      <c r="B11" s="4"/>
      <c r="C11" s="30"/>
      <c r="D11" s="5"/>
      <c r="E11" s="33"/>
      <c r="F11" s="34"/>
      <c r="G11" s="34"/>
      <c r="H11" s="35"/>
      <c r="I11" s="5"/>
      <c r="J11" s="5"/>
      <c r="K11" s="5"/>
      <c r="L11" s="5"/>
      <c r="M11" s="6"/>
    </row>
    <row r="12" spans="2:13" x14ac:dyDescent="0.2">
      <c r="B12" s="4"/>
      <c r="C12" s="30"/>
      <c r="D12" s="5"/>
      <c r="E12" s="33"/>
      <c r="F12" s="34"/>
      <c r="G12" s="34"/>
      <c r="H12" s="35"/>
      <c r="I12" s="5"/>
      <c r="J12" s="5"/>
      <c r="K12" s="5"/>
      <c r="L12" s="5"/>
      <c r="M12" s="6"/>
    </row>
    <row r="13" spans="2:13" x14ac:dyDescent="0.2">
      <c r="B13" s="4"/>
      <c r="C13" s="30"/>
      <c r="D13" s="5"/>
      <c r="E13" s="33"/>
      <c r="F13" s="34"/>
      <c r="G13" s="34"/>
      <c r="H13" s="35"/>
      <c r="I13" s="5"/>
      <c r="J13" s="5"/>
      <c r="K13" s="5"/>
      <c r="L13" s="5"/>
      <c r="M13" s="6"/>
    </row>
    <row r="14" spans="2:13" x14ac:dyDescent="0.2">
      <c r="B14" s="4"/>
      <c r="C14" s="30"/>
      <c r="D14" s="5"/>
      <c r="E14" s="33"/>
      <c r="F14" s="34"/>
      <c r="G14" s="34"/>
      <c r="H14" s="35"/>
      <c r="I14" s="5"/>
      <c r="J14" s="5"/>
      <c r="K14" s="5"/>
      <c r="L14" s="5"/>
      <c r="M14" s="6"/>
    </row>
    <row r="15" spans="2:13" x14ac:dyDescent="0.2">
      <c r="B15" s="4"/>
      <c r="C15" s="30"/>
      <c r="D15" s="5"/>
      <c r="E15" s="33"/>
      <c r="F15" s="34"/>
      <c r="G15" s="34"/>
      <c r="H15" s="35"/>
      <c r="I15" s="5"/>
      <c r="J15" s="5"/>
      <c r="K15" s="5"/>
      <c r="L15" s="5"/>
      <c r="M15" s="6"/>
    </row>
    <row r="16" spans="2:13" x14ac:dyDescent="0.2">
      <c r="B16" s="4"/>
      <c r="C16" s="30"/>
      <c r="D16" s="5"/>
      <c r="E16" s="33"/>
      <c r="F16" s="34"/>
      <c r="G16" s="34"/>
      <c r="H16" s="35"/>
      <c r="I16" s="5"/>
      <c r="J16" s="5"/>
      <c r="K16" s="5"/>
      <c r="L16" s="5"/>
      <c r="M16" s="6"/>
    </row>
    <row r="17" spans="2:13" x14ac:dyDescent="0.2">
      <c r="B17" s="4"/>
      <c r="C17" s="30"/>
      <c r="D17" s="5"/>
      <c r="E17" s="33"/>
      <c r="F17" s="34"/>
      <c r="G17" s="34"/>
      <c r="H17" s="35"/>
      <c r="I17" s="5"/>
      <c r="J17" s="5"/>
      <c r="K17" s="5"/>
      <c r="L17" s="5"/>
      <c r="M17" s="6"/>
    </row>
    <row r="18" spans="2:13" x14ac:dyDescent="0.2">
      <c r="B18" s="4"/>
      <c r="C18" s="30"/>
      <c r="D18" s="5"/>
      <c r="E18" s="33"/>
      <c r="F18" s="34"/>
      <c r="G18" s="34"/>
      <c r="H18" s="35"/>
      <c r="I18" s="5"/>
      <c r="J18" s="5"/>
      <c r="K18" s="5"/>
      <c r="L18" s="5"/>
      <c r="M18" s="6"/>
    </row>
    <row r="19" spans="2:13" x14ac:dyDescent="0.2">
      <c r="B19" s="4"/>
      <c r="C19" s="30"/>
      <c r="D19" s="5"/>
      <c r="E19" s="33"/>
      <c r="F19" s="34"/>
      <c r="G19" s="34"/>
      <c r="H19" s="35"/>
      <c r="I19" s="5"/>
      <c r="J19" s="5"/>
      <c r="K19" s="5"/>
      <c r="L19" s="5"/>
      <c r="M19" s="6"/>
    </row>
    <row r="20" spans="2:13" x14ac:dyDescent="0.2">
      <c r="B20" s="4"/>
      <c r="C20" s="30"/>
      <c r="D20" s="5"/>
      <c r="E20" s="33"/>
      <c r="F20" s="34"/>
      <c r="G20" s="34"/>
      <c r="H20" s="35"/>
      <c r="I20" s="5"/>
      <c r="J20" s="5"/>
      <c r="K20" s="5"/>
      <c r="L20" s="5"/>
      <c r="M20" s="6"/>
    </row>
    <row r="21" spans="2:13" x14ac:dyDescent="0.2">
      <c r="B21" s="4"/>
      <c r="C21" s="30"/>
      <c r="D21" s="5"/>
      <c r="E21" s="33"/>
      <c r="F21" s="34"/>
      <c r="G21" s="34"/>
      <c r="H21" s="35"/>
      <c r="I21" s="5"/>
      <c r="J21" s="5"/>
      <c r="K21" s="5"/>
      <c r="L21" s="5"/>
      <c r="M21" s="6"/>
    </row>
    <row r="22" spans="2:13" x14ac:dyDescent="0.2">
      <c r="B22" s="4"/>
      <c r="C22" s="30"/>
      <c r="D22" s="5"/>
      <c r="E22" s="33"/>
      <c r="F22" s="34"/>
      <c r="G22" s="34"/>
      <c r="H22" s="35"/>
      <c r="I22" s="5"/>
      <c r="J22" s="5"/>
      <c r="K22" s="5"/>
      <c r="L22" s="5"/>
      <c r="M22" s="6"/>
    </row>
    <row r="23" spans="2:13" x14ac:dyDescent="0.2">
      <c r="B23" s="4"/>
      <c r="C23" s="30"/>
      <c r="D23" s="5"/>
      <c r="E23" s="33"/>
      <c r="F23" s="34"/>
      <c r="G23" s="34"/>
      <c r="H23" s="35"/>
      <c r="I23" s="5"/>
      <c r="J23" s="5"/>
      <c r="K23" s="5"/>
      <c r="L23" s="5"/>
      <c r="M23" s="6"/>
    </row>
    <row r="24" spans="2:13" x14ac:dyDescent="0.2">
      <c r="B24" s="4"/>
      <c r="C24" s="30"/>
      <c r="D24" s="5"/>
      <c r="E24" s="33"/>
      <c r="F24" s="34"/>
      <c r="G24" s="34"/>
      <c r="H24" s="35"/>
      <c r="I24" s="5"/>
      <c r="J24" s="5"/>
      <c r="K24" s="5"/>
      <c r="L24" s="5"/>
      <c r="M24" s="6"/>
    </row>
    <row r="25" spans="2:13" x14ac:dyDescent="0.2">
      <c r="B25" s="4"/>
      <c r="C25" s="30"/>
      <c r="D25" s="5"/>
      <c r="E25" s="33"/>
      <c r="F25" s="34"/>
      <c r="G25" s="34"/>
      <c r="H25" s="35"/>
      <c r="I25" s="5"/>
      <c r="J25" s="5"/>
      <c r="K25" s="5"/>
      <c r="L25" s="5"/>
      <c r="M25" s="6"/>
    </row>
    <row r="26" spans="2:13" x14ac:dyDescent="0.2">
      <c r="B26" s="4"/>
      <c r="C26" s="30"/>
      <c r="D26" s="5"/>
      <c r="E26" s="33"/>
      <c r="F26" s="34"/>
      <c r="G26" s="34"/>
      <c r="H26" s="35"/>
      <c r="I26" s="5"/>
      <c r="J26" s="5"/>
      <c r="K26" s="5"/>
      <c r="L26" s="5"/>
      <c r="M26" s="6"/>
    </row>
    <row r="27" spans="2:13" x14ac:dyDescent="0.2">
      <c r="B27" s="4"/>
      <c r="C27" s="30"/>
      <c r="D27" s="5"/>
      <c r="E27" s="33"/>
      <c r="F27" s="34"/>
      <c r="G27" s="34"/>
      <c r="H27" s="35"/>
      <c r="I27" s="5"/>
      <c r="J27" s="5"/>
      <c r="K27" s="5"/>
      <c r="L27" s="5"/>
      <c r="M27" s="6"/>
    </row>
    <row r="28" spans="2:13" x14ac:dyDescent="0.2">
      <c r="B28" s="4"/>
      <c r="C28" s="30"/>
      <c r="D28" s="5"/>
      <c r="E28" s="33"/>
      <c r="F28" s="34"/>
      <c r="G28" s="34"/>
      <c r="H28" s="35"/>
      <c r="I28" s="5"/>
      <c r="J28" s="5"/>
      <c r="K28" s="5"/>
      <c r="L28" s="5"/>
      <c r="M28" s="6"/>
    </row>
    <row r="29" spans="2:13" x14ac:dyDescent="0.2">
      <c r="B29" s="4"/>
      <c r="C29" s="30"/>
      <c r="D29" s="5"/>
      <c r="E29" s="33"/>
      <c r="F29" s="34"/>
      <c r="G29" s="34"/>
      <c r="H29" s="35"/>
      <c r="I29" s="5"/>
      <c r="J29" s="5"/>
      <c r="K29" s="5"/>
      <c r="L29" s="5"/>
      <c r="M29" s="6"/>
    </row>
    <row r="30" spans="2:13" x14ac:dyDescent="0.2">
      <c r="B30" s="4"/>
      <c r="C30" s="30"/>
      <c r="D30" s="5"/>
      <c r="E30" s="33"/>
      <c r="F30" s="34"/>
      <c r="G30" s="34"/>
      <c r="H30" s="35"/>
      <c r="I30" s="5"/>
      <c r="J30" s="5"/>
      <c r="K30" s="5"/>
      <c r="L30" s="5"/>
      <c r="M30" s="6"/>
    </row>
    <row r="31" spans="2:13" x14ac:dyDescent="0.2">
      <c r="B31" s="4"/>
      <c r="C31" s="30"/>
      <c r="D31" s="5"/>
      <c r="E31" s="33"/>
      <c r="F31" s="34"/>
      <c r="G31" s="34"/>
      <c r="H31" s="35"/>
      <c r="I31" s="5"/>
      <c r="J31" s="5"/>
      <c r="K31" s="5"/>
      <c r="L31" s="5"/>
      <c r="M31" s="6"/>
    </row>
    <row r="32" spans="2:13" x14ac:dyDescent="0.2">
      <c r="B32" s="4"/>
      <c r="C32" s="30"/>
      <c r="D32" s="5"/>
      <c r="E32" s="33"/>
      <c r="F32" s="34"/>
      <c r="G32" s="34"/>
      <c r="H32" s="35"/>
      <c r="I32" s="5"/>
      <c r="J32" s="5"/>
      <c r="K32" s="5"/>
      <c r="L32" s="5"/>
      <c r="M32" s="6"/>
    </row>
    <row r="33" spans="2:13" x14ac:dyDescent="0.2">
      <c r="B33" s="4"/>
      <c r="C33" s="30"/>
      <c r="D33" s="5"/>
      <c r="E33" s="33"/>
      <c r="F33" s="34"/>
      <c r="G33" s="34"/>
      <c r="H33" s="35"/>
      <c r="I33" s="5"/>
      <c r="J33" s="5"/>
      <c r="K33" s="5"/>
      <c r="L33" s="5"/>
      <c r="M33" s="6"/>
    </row>
    <row r="34" spans="2:13" x14ac:dyDescent="0.2">
      <c r="B34" s="4"/>
      <c r="C34" s="30"/>
      <c r="D34" s="5"/>
      <c r="E34" s="33"/>
      <c r="F34" s="34"/>
      <c r="G34" s="34"/>
      <c r="H34" s="35"/>
      <c r="I34" s="5"/>
      <c r="J34" s="5"/>
      <c r="K34" s="5"/>
      <c r="L34" s="5"/>
      <c r="M34" s="6"/>
    </row>
    <row r="35" spans="2:13" x14ac:dyDescent="0.2">
      <c r="B35" s="4"/>
      <c r="C35" s="30"/>
      <c r="D35" s="5"/>
      <c r="E35" s="33"/>
      <c r="F35" s="34"/>
      <c r="G35" s="34"/>
      <c r="H35" s="35"/>
      <c r="I35" s="5"/>
      <c r="J35" s="5"/>
      <c r="K35" s="5"/>
      <c r="L35" s="5"/>
      <c r="M35" s="6"/>
    </row>
    <row r="36" spans="2:13" x14ac:dyDescent="0.2">
      <c r="B36" s="4"/>
      <c r="C36" s="30"/>
      <c r="D36" s="5"/>
      <c r="E36" s="33"/>
      <c r="F36" s="34"/>
      <c r="G36" s="34"/>
      <c r="H36" s="35"/>
      <c r="I36" s="5"/>
      <c r="J36" s="5"/>
      <c r="K36" s="5"/>
      <c r="L36" s="5"/>
      <c r="M36" s="6"/>
    </row>
    <row r="37" spans="2:13" x14ac:dyDescent="0.2">
      <c r="B37" s="4"/>
      <c r="C37" s="30"/>
      <c r="D37" s="5"/>
      <c r="E37" s="33"/>
      <c r="F37" s="34"/>
      <c r="G37" s="34"/>
      <c r="H37" s="35"/>
      <c r="I37" s="5"/>
      <c r="J37" s="5"/>
      <c r="K37" s="5"/>
      <c r="L37" s="5"/>
      <c r="M37" s="6"/>
    </row>
    <row r="38" spans="2:13" x14ac:dyDescent="0.2">
      <c r="B38" s="4"/>
      <c r="C38" s="30"/>
      <c r="D38" s="5"/>
      <c r="E38" s="33"/>
      <c r="F38" s="34"/>
      <c r="G38" s="34"/>
      <c r="H38" s="35"/>
      <c r="I38" s="5"/>
      <c r="J38" s="5"/>
      <c r="K38" s="5"/>
      <c r="L38" s="5"/>
      <c r="M38" s="6"/>
    </row>
    <row r="39" spans="2:13" x14ac:dyDescent="0.2">
      <c r="B39" s="4"/>
      <c r="C39" s="30"/>
      <c r="D39" s="5"/>
      <c r="E39" s="33"/>
      <c r="F39" s="34"/>
      <c r="G39" s="34"/>
      <c r="H39" s="35"/>
      <c r="I39" s="5"/>
      <c r="J39" s="5"/>
      <c r="K39" s="5"/>
      <c r="L39" s="5"/>
      <c r="M39" s="6"/>
    </row>
    <row r="40" spans="2:13" x14ac:dyDescent="0.2">
      <c r="B40" s="4"/>
      <c r="C40" s="30"/>
      <c r="D40" s="5"/>
      <c r="E40" s="33"/>
      <c r="F40" s="34"/>
      <c r="G40" s="34"/>
      <c r="H40" s="35"/>
      <c r="I40" s="5"/>
      <c r="J40" s="5"/>
      <c r="K40" s="5"/>
      <c r="L40" s="5"/>
      <c r="M40" s="6"/>
    </row>
    <row r="41" spans="2:13" x14ac:dyDescent="0.2">
      <c r="B41" s="4"/>
      <c r="C41" s="30"/>
      <c r="D41" s="5"/>
      <c r="E41" s="5"/>
      <c r="F41" s="5"/>
      <c r="G41" s="5"/>
      <c r="H41" s="5"/>
      <c r="I41" s="5"/>
      <c r="J41" s="5"/>
      <c r="K41" s="5"/>
      <c r="L41" s="5"/>
      <c r="M41" s="6"/>
    </row>
    <row r="42" spans="2:13" x14ac:dyDescent="0.2">
      <c r="B42" s="4"/>
      <c r="C42" s="30"/>
      <c r="D42" s="5"/>
      <c r="E42" s="38"/>
      <c r="F42" s="39"/>
      <c r="G42" s="40"/>
      <c r="H42" s="5"/>
      <c r="I42" s="5"/>
      <c r="J42" s="5"/>
      <c r="K42" s="5"/>
      <c r="L42" s="5"/>
      <c r="M42" s="6"/>
    </row>
    <row r="43" spans="2:13" x14ac:dyDescent="0.2">
      <c r="B43" s="4"/>
      <c r="C43" s="30"/>
      <c r="D43" s="5"/>
      <c r="E43" s="5"/>
      <c r="F43" s="43"/>
      <c r="G43" s="41"/>
      <c r="H43" s="5"/>
      <c r="I43" s="5"/>
      <c r="J43" s="5"/>
      <c r="K43" s="30"/>
      <c r="L43" s="5"/>
      <c r="M43" s="6"/>
    </row>
    <row r="44" spans="2:13" x14ac:dyDescent="0.2">
      <c r="B44" s="4"/>
      <c r="C44" s="30"/>
      <c r="D44" s="5"/>
      <c r="E44" s="5"/>
      <c r="F44" s="5"/>
      <c r="G44" s="5"/>
      <c r="H44" s="5"/>
      <c r="I44" s="5"/>
      <c r="J44" s="5"/>
      <c r="K44" s="5"/>
      <c r="L44" s="5"/>
      <c r="M44" s="6"/>
    </row>
    <row r="45" spans="2:13" x14ac:dyDescent="0.2">
      <c r="B45" s="4"/>
      <c r="C45" s="30"/>
      <c r="D45" s="5"/>
      <c r="E45" s="5"/>
      <c r="F45" s="5"/>
      <c r="G45" s="5"/>
      <c r="H45" s="5"/>
      <c r="I45" s="5"/>
      <c r="J45" s="5"/>
      <c r="K45" s="5"/>
      <c r="L45" s="5"/>
      <c r="M45" s="6"/>
    </row>
    <row r="46" spans="2:13" ht="15.75" x14ac:dyDescent="0.2">
      <c r="B46" s="4"/>
      <c r="C46" s="30"/>
      <c r="D46" s="496" t="s">
        <v>28</v>
      </c>
      <c r="E46" s="496"/>
      <c r="F46" s="44" t="s">
        <v>29</v>
      </c>
      <c r="G46" s="5"/>
      <c r="H46" s="5"/>
      <c r="I46" s="5"/>
      <c r="J46" s="5"/>
      <c r="K46" s="5"/>
      <c r="L46" s="5"/>
      <c r="M46" s="6"/>
    </row>
    <row r="47" spans="2:13" x14ac:dyDescent="0.2">
      <c r="B47" s="4"/>
      <c r="C47" s="30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2:13" x14ac:dyDescent="0.2">
      <c r="B48" s="4"/>
      <c r="C48" s="30"/>
      <c r="D48" s="5"/>
      <c r="E48" s="45"/>
      <c r="F48" s="37"/>
      <c r="G48" s="5"/>
      <c r="H48" s="5"/>
      <c r="I48" s="5"/>
      <c r="J48" s="5"/>
      <c r="K48" s="5"/>
      <c r="L48" s="5"/>
      <c r="M48" s="6"/>
    </row>
    <row r="49" spans="2:13" x14ac:dyDescent="0.2">
      <c r="B49" s="4"/>
      <c r="C49" s="30"/>
      <c r="D49" s="5"/>
      <c r="E49" s="37"/>
      <c r="F49" s="37"/>
      <c r="G49" s="5"/>
      <c r="H49" s="5"/>
      <c r="I49" s="5"/>
      <c r="J49" s="5"/>
      <c r="K49" s="5"/>
      <c r="L49" s="5"/>
      <c r="M49" s="6"/>
    </row>
    <row r="50" spans="2:13" x14ac:dyDescent="0.2">
      <c r="B50" s="4"/>
      <c r="C50" s="30"/>
      <c r="D50" s="5"/>
      <c r="E50" s="37"/>
      <c r="F50" s="37"/>
      <c r="G50" s="5"/>
      <c r="H50" s="5"/>
      <c r="I50" s="5"/>
      <c r="J50" s="5"/>
      <c r="K50" s="5"/>
      <c r="L50" s="5"/>
      <c r="M50" s="6"/>
    </row>
    <row r="51" spans="2:13" x14ac:dyDescent="0.2">
      <c r="B51" s="4"/>
      <c r="C51" s="30"/>
      <c r="D51" s="5"/>
      <c r="E51" s="37"/>
      <c r="F51" s="37"/>
      <c r="G51" s="5"/>
      <c r="H51" s="5"/>
      <c r="I51" s="5"/>
      <c r="J51" s="5"/>
      <c r="K51" s="5"/>
      <c r="L51" s="5"/>
      <c r="M51" s="6"/>
    </row>
    <row r="52" spans="2:13" x14ac:dyDescent="0.2">
      <c r="B52" s="4"/>
      <c r="C52" s="30"/>
      <c r="D52" s="5"/>
      <c r="E52" s="5"/>
      <c r="F52" s="5"/>
      <c r="G52" s="5"/>
      <c r="H52" s="5"/>
      <c r="I52" s="5"/>
      <c r="J52" s="5"/>
      <c r="K52" s="5"/>
      <c r="L52" s="5"/>
      <c r="M52" s="6"/>
    </row>
    <row r="53" spans="2:13" x14ac:dyDescent="0.2">
      <c r="B53" s="4"/>
      <c r="C53" s="30"/>
      <c r="D53" s="5"/>
      <c r="E53" s="5"/>
      <c r="F53" s="5"/>
      <c r="G53" s="5"/>
      <c r="H53" s="5"/>
      <c r="I53" s="5"/>
      <c r="J53" s="5"/>
      <c r="K53" s="5"/>
      <c r="L53" s="5"/>
      <c r="M53" s="6"/>
    </row>
    <row r="54" spans="2:13" x14ac:dyDescent="0.2">
      <c r="B54" s="4"/>
      <c r="C54" s="30"/>
      <c r="D54" s="5"/>
      <c r="E54" s="5"/>
      <c r="F54" s="5"/>
      <c r="G54" s="5"/>
      <c r="H54" s="5"/>
      <c r="I54" s="5"/>
      <c r="J54" s="5"/>
      <c r="K54" s="5"/>
      <c r="L54" s="5"/>
      <c r="M54" s="6"/>
    </row>
    <row r="55" spans="2:13" ht="15" x14ac:dyDescent="0.2">
      <c r="B55" s="4"/>
      <c r="C55" s="490" t="s">
        <v>205</v>
      </c>
      <c r="D55" s="490"/>
      <c r="E55" s="490"/>
      <c r="F55" s="490"/>
      <c r="G55" s="490"/>
      <c r="H55" s="5"/>
      <c r="J55" s="490" t="s">
        <v>13</v>
      </c>
      <c r="K55" s="490"/>
      <c r="L55" s="490"/>
      <c r="M55" s="6"/>
    </row>
    <row r="56" spans="2:13" ht="15" x14ac:dyDescent="0.2">
      <c r="B56" s="4"/>
      <c r="C56" s="491" t="s">
        <v>11</v>
      </c>
      <c r="D56" s="491"/>
      <c r="E56" s="491"/>
      <c r="F56" s="491"/>
      <c r="G56" s="491"/>
      <c r="H56" s="5"/>
      <c r="J56" s="491" t="s">
        <v>11</v>
      </c>
      <c r="K56" s="491"/>
      <c r="L56" s="491"/>
      <c r="M56" s="6"/>
    </row>
    <row r="57" spans="2:13" x14ac:dyDescent="0.2">
      <c r="B57" s="4"/>
      <c r="C57" s="30"/>
      <c r="D57" s="5"/>
      <c r="E57" s="5"/>
      <c r="F57" s="5"/>
      <c r="G57" s="5"/>
      <c r="H57" s="5"/>
      <c r="I57" s="5"/>
      <c r="J57" s="5"/>
      <c r="K57" s="5"/>
      <c r="L57" s="5"/>
      <c r="M57" s="6"/>
    </row>
    <row r="58" spans="2:13" x14ac:dyDescent="0.2">
      <c r="B58" s="7"/>
      <c r="C58" s="50"/>
      <c r="D58" s="8"/>
      <c r="E58" s="8"/>
      <c r="F58" s="8"/>
      <c r="G58" s="8"/>
      <c r="H58" s="8"/>
      <c r="I58" s="8"/>
      <c r="J58" s="8"/>
      <c r="K58" s="8"/>
      <c r="L58" s="8"/>
      <c r="M58" s="9"/>
    </row>
  </sheetData>
  <mergeCells count="7">
    <mergeCell ref="J55:L55"/>
    <mergeCell ref="J56:L56"/>
    <mergeCell ref="C55:G55"/>
    <mergeCell ref="C56:G56"/>
    <mergeCell ref="B4:M4"/>
    <mergeCell ref="D6:E6"/>
    <mergeCell ref="D46:E46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6"/>
  <sheetViews>
    <sheetView workbookViewId="0">
      <selection activeCell="E23" sqref="E23:E24"/>
    </sheetView>
  </sheetViews>
  <sheetFormatPr defaultColWidth="4.7109375" defaultRowHeight="12.75" x14ac:dyDescent="0.2"/>
  <cols>
    <col min="1" max="1" width="1.7109375" customWidth="1"/>
    <col min="2" max="2" width="4.5703125" hidden="1" customWidth="1"/>
    <col min="3" max="3" width="7.42578125" hidden="1" customWidth="1"/>
    <col min="4" max="4" width="123" customWidth="1"/>
    <col min="5" max="5" width="59.140625" customWidth="1"/>
    <col min="6" max="6" width="16.42578125" customWidth="1"/>
    <col min="7" max="7" width="25.28515625" hidden="1" customWidth="1"/>
    <col min="8" max="8" width="11.140625" customWidth="1"/>
    <col min="9" max="9" width="13.140625" customWidth="1"/>
    <col min="10" max="10" width="10" customWidth="1"/>
  </cols>
  <sheetData>
    <row r="2" spans="2:5" x14ac:dyDescent="0.2">
      <c r="B2" s="1"/>
      <c r="C2" s="2"/>
      <c r="D2" s="2"/>
      <c r="E2" s="3"/>
    </row>
    <row r="3" spans="2:5" s="10" customFormat="1" ht="33" customHeight="1" x14ac:dyDescent="0.2">
      <c r="B3" s="492" t="s">
        <v>12</v>
      </c>
      <c r="C3" s="493"/>
      <c r="D3" s="493"/>
      <c r="E3" s="494"/>
    </row>
    <row r="4" spans="2:5" s="19" customFormat="1" x14ac:dyDescent="0.2">
      <c r="B4" s="16"/>
      <c r="C4" s="25" t="s">
        <v>25</v>
      </c>
      <c r="D4" s="17"/>
      <c r="E4" s="18"/>
    </row>
    <row r="5" spans="2:5" s="19" customFormat="1" ht="11.25" x14ac:dyDescent="0.2">
      <c r="B5" s="16"/>
      <c r="C5" s="20"/>
      <c r="D5" s="51" t="s">
        <v>206</v>
      </c>
      <c r="E5" s="18"/>
    </row>
    <row r="6" spans="2:5" s="19" customFormat="1" ht="11.25" x14ac:dyDescent="0.2">
      <c r="B6" s="16"/>
      <c r="C6" s="20"/>
      <c r="D6" s="21" t="s">
        <v>30</v>
      </c>
      <c r="E6" s="18"/>
    </row>
    <row r="7" spans="2:5" s="19" customFormat="1" ht="11.25" x14ac:dyDescent="0.2">
      <c r="B7" s="16"/>
      <c r="C7" s="52" t="s">
        <v>207</v>
      </c>
      <c r="D7" s="46"/>
      <c r="E7" s="18"/>
    </row>
    <row r="8" spans="2:5" s="19" customFormat="1" ht="11.25" x14ac:dyDescent="0.2">
      <c r="B8" s="16"/>
      <c r="C8" s="20"/>
      <c r="D8" s="21" t="s">
        <v>31</v>
      </c>
      <c r="E8" s="18"/>
    </row>
    <row r="9" spans="2:5" s="19" customFormat="1" ht="11.25" x14ac:dyDescent="0.2">
      <c r="B9" s="16"/>
      <c r="C9" s="22"/>
      <c r="D9" s="21" t="s">
        <v>32</v>
      </c>
      <c r="E9" s="18"/>
    </row>
    <row r="10" spans="2:5" s="19" customFormat="1" ht="11.25" x14ac:dyDescent="0.2">
      <c r="B10" s="16"/>
      <c r="C10" s="23"/>
      <c r="D10" s="24" t="s">
        <v>33</v>
      </c>
      <c r="E10" s="18"/>
    </row>
    <row r="11" spans="2:5" ht="5.25" customHeight="1" x14ac:dyDescent="0.2">
      <c r="B11" s="4"/>
      <c r="C11" s="5"/>
      <c r="D11" s="5"/>
      <c r="E11" s="6"/>
    </row>
    <row r="12" spans="2:5" ht="15.75" x14ac:dyDescent="0.2">
      <c r="B12" s="4"/>
      <c r="C12" s="47" t="s">
        <v>34</v>
      </c>
      <c r="D12" s="163"/>
    </row>
    <row r="13" spans="2:5" ht="6" customHeight="1" x14ac:dyDescent="0.2">
      <c r="B13" s="4"/>
      <c r="C13" s="48"/>
      <c r="D13" s="163"/>
    </row>
    <row r="14" spans="2:5" ht="14.25" x14ac:dyDescent="0.2">
      <c r="B14" s="4"/>
      <c r="C14" s="49"/>
      <c r="D14" s="164"/>
    </row>
    <row r="15" spans="2:5" ht="15" x14ac:dyDescent="0.2">
      <c r="B15" s="4"/>
      <c r="C15" s="49"/>
      <c r="D15" s="165"/>
    </row>
    <row r="16" spans="2:5" x14ac:dyDescent="0.2">
      <c r="B16" s="4"/>
      <c r="C16" s="37"/>
      <c r="D16" s="75"/>
    </row>
    <row r="17" spans="2:12" s="15" customFormat="1" x14ac:dyDescent="0.2">
      <c r="B17" s="36"/>
      <c r="C17" s="37"/>
      <c r="D17" s="76"/>
      <c r="E17"/>
      <c r="F17"/>
      <c r="G17"/>
      <c r="H17"/>
      <c r="I17"/>
      <c r="J17"/>
      <c r="K17"/>
      <c r="L17"/>
    </row>
    <row r="18" spans="2:12" s="15" customFormat="1" x14ac:dyDescent="0.2">
      <c r="B18" s="36"/>
      <c r="C18" s="37"/>
      <c r="D18" s="77"/>
      <c r="E18"/>
      <c r="F18"/>
      <c r="G18"/>
      <c r="H18"/>
      <c r="I18"/>
      <c r="J18"/>
      <c r="K18"/>
      <c r="L18"/>
    </row>
    <row r="19" spans="2:12" s="15" customFormat="1" x14ac:dyDescent="0.2">
      <c r="B19" s="36"/>
      <c r="C19" s="37"/>
      <c r="D19" s="77"/>
      <c r="E19"/>
      <c r="F19"/>
      <c r="G19"/>
      <c r="H19"/>
      <c r="I19"/>
      <c r="J19"/>
      <c r="K19"/>
      <c r="L19"/>
    </row>
    <row r="20" spans="2:12" s="15" customFormat="1" x14ac:dyDescent="0.2">
      <c r="B20" s="36"/>
      <c r="C20" s="37"/>
      <c r="D20" s="77"/>
      <c r="E20"/>
      <c r="F20"/>
      <c r="G20"/>
      <c r="H20"/>
      <c r="I20"/>
      <c r="J20"/>
      <c r="K20"/>
      <c r="L20"/>
    </row>
    <row r="21" spans="2:12" s="15" customFormat="1" x14ac:dyDescent="0.2">
      <c r="B21" s="36"/>
      <c r="C21" s="37"/>
      <c r="D21" s="77"/>
      <c r="E21"/>
      <c r="F21"/>
      <c r="G21"/>
      <c r="H21"/>
      <c r="I21"/>
      <c r="J21"/>
      <c r="K21"/>
      <c r="L21"/>
    </row>
    <row r="22" spans="2:12" s="15" customFormat="1" x14ac:dyDescent="0.2">
      <c r="B22" s="36"/>
      <c r="C22" s="37"/>
      <c r="D22" s="77"/>
      <c r="E22"/>
      <c r="F22"/>
      <c r="G22"/>
      <c r="H22"/>
      <c r="I22"/>
      <c r="J22"/>
      <c r="K22"/>
      <c r="L22"/>
    </row>
    <row r="23" spans="2:12" s="15" customFormat="1" x14ac:dyDescent="0.2">
      <c r="B23" s="36"/>
      <c r="C23" s="37"/>
      <c r="D23" s="77"/>
      <c r="E23"/>
      <c r="F23"/>
      <c r="G23"/>
      <c r="H23"/>
      <c r="I23"/>
      <c r="J23"/>
      <c r="K23"/>
      <c r="L23"/>
    </row>
    <row r="24" spans="2:12" s="15" customFormat="1" x14ac:dyDescent="0.2">
      <c r="B24" s="36"/>
      <c r="C24" s="37"/>
      <c r="D24" s="77"/>
      <c r="E24"/>
      <c r="F24"/>
      <c r="G24"/>
      <c r="H24"/>
      <c r="I24"/>
      <c r="J24"/>
      <c r="K24"/>
      <c r="L24"/>
    </row>
    <row r="25" spans="2:12" s="15" customFormat="1" x14ac:dyDescent="0.2">
      <c r="B25" s="36"/>
      <c r="C25" s="37"/>
      <c r="D25" s="77"/>
      <c r="E25"/>
      <c r="F25"/>
      <c r="G25"/>
      <c r="H25"/>
      <c r="I25"/>
      <c r="J25"/>
      <c r="K25"/>
      <c r="L25"/>
    </row>
    <row r="26" spans="2:12" s="15" customFormat="1" x14ac:dyDescent="0.2">
      <c r="B26" s="36"/>
      <c r="C26" s="45"/>
      <c r="D26" s="77"/>
      <c r="E26"/>
      <c r="F26"/>
      <c r="G26"/>
      <c r="H26"/>
      <c r="I26"/>
      <c r="J26"/>
      <c r="K26"/>
      <c r="L26"/>
    </row>
    <row r="27" spans="2:12" s="15" customFormat="1" x14ac:dyDescent="0.2">
      <c r="B27" s="36"/>
      <c r="C27" s="37"/>
      <c r="D27" s="77"/>
      <c r="E27"/>
      <c r="F27"/>
      <c r="G27"/>
      <c r="H27"/>
      <c r="I27"/>
      <c r="J27"/>
      <c r="K27"/>
      <c r="L27"/>
    </row>
    <row r="28" spans="2:12" s="15" customFormat="1" x14ac:dyDescent="0.2">
      <c r="B28" s="36"/>
      <c r="C28" s="45"/>
      <c r="D28" s="77"/>
      <c r="E28"/>
      <c r="F28"/>
      <c r="G28"/>
      <c r="H28"/>
      <c r="I28"/>
      <c r="J28"/>
      <c r="K28"/>
      <c r="L28"/>
    </row>
    <row r="29" spans="2:12" s="15" customFormat="1" x14ac:dyDescent="0.2">
      <c r="B29" s="36"/>
      <c r="C29" s="37"/>
      <c r="D29" s="77"/>
      <c r="E29"/>
      <c r="F29"/>
      <c r="G29"/>
      <c r="H29"/>
      <c r="I29"/>
      <c r="J29"/>
      <c r="K29"/>
      <c r="L29"/>
    </row>
    <row r="30" spans="2:12" s="15" customFormat="1" x14ac:dyDescent="0.2">
      <c r="B30" s="36"/>
      <c r="C30" s="45"/>
      <c r="D30" s="77"/>
      <c r="E30"/>
      <c r="F30"/>
      <c r="G30"/>
      <c r="H30"/>
      <c r="I30"/>
      <c r="J30"/>
      <c r="K30"/>
      <c r="L30"/>
    </row>
    <row r="31" spans="2:12" s="15" customFormat="1" x14ac:dyDescent="0.2">
      <c r="B31" s="36"/>
      <c r="C31" s="37"/>
      <c r="D31" s="77"/>
      <c r="E31"/>
      <c r="F31"/>
      <c r="G31"/>
      <c r="H31"/>
      <c r="I31"/>
      <c r="J31"/>
      <c r="K31"/>
      <c r="L31"/>
    </row>
    <row r="32" spans="2:12" s="15" customFormat="1" x14ac:dyDescent="0.2">
      <c r="B32" s="36"/>
      <c r="C32" s="37"/>
      <c r="D32" s="77"/>
      <c r="E32"/>
      <c r="F32"/>
      <c r="G32"/>
      <c r="H32"/>
      <c r="I32"/>
      <c r="J32"/>
      <c r="K32"/>
      <c r="L32"/>
    </row>
    <row r="33" spans="2:12" s="15" customFormat="1" x14ac:dyDescent="0.2">
      <c r="B33" s="36"/>
      <c r="C33" s="37"/>
      <c r="D33" s="77"/>
      <c r="E33"/>
      <c r="F33"/>
      <c r="G33"/>
      <c r="H33"/>
      <c r="I33"/>
      <c r="J33"/>
      <c r="K33"/>
      <c r="L33"/>
    </row>
    <row r="34" spans="2:12" s="15" customFormat="1" x14ac:dyDescent="0.2">
      <c r="B34" s="36"/>
      <c r="C34" s="37"/>
      <c r="D34" s="77"/>
      <c r="E34"/>
      <c r="F34"/>
      <c r="G34"/>
      <c r="H34"/>
      <c r="I34"/>
      <c r="J34"/>
      <c r="K34"/>
      <c r="L34"/>
    </row>
    <row r="35" spans="2:12" s="15" customFormat="1" x14ac:dyDescent="0.2">
      <c r="B35" s="36"/>
      <c r="C35" s="37"/>
      <c r="D35" s="78"/>
      <c r="E35"/>
      <c r="F35"/>
      <c r="G35"/>
      <c r="H35"/>
      <c r="I35"/>
      <c r="J35"/>
      <c r="K35"/>
      <c r="L35"/>
    </row>
    <row r="36" spans="2:12" s="15" customFormat="1" x14ac:dyDescent="0.2">
      <c r="B36" s="36"/>
      <c r="C36" s="37"/>
      <c r="D36" s="76"/>
      <c r="E36"/>
      <c r="F36"/>
      <c r="G36"/>
      <c r="H36"/>
      <c r="I36"/>
      <c r="J36"/>
      <c r="K36"/>
      <c r="L36"/>
    </row>
    <row r="37" spans="2:12" s="15" customFormat="1" x14ac:dyDescent="0.2">
      <c r="B37" s="36"/>
      <c r="C37" s="37"/>
      <c r="D37" s="76"/>
      <c r="E37"/>
      <c r="F37"/>
      <c r="G37"/>
      <c r="H37"/>
      <c r="I37"/>
      <c r="J37"/>
      <c r="K37"/>
      <c r="L37"/>
    </row>
    <row r="38" spans="2:12" s="15" customFormat="1" ht="12" customHeight="1" x14ac:dyDescent="0.2">
      <c r="B38" s="36"/>
      <c r="C38" s="37"/>
      <c r="D38" s="77"/>
      <c r="E38"/>
      <c r="F38"/>
      <c r="G38"/>
      <c r="H38"/>
      <c r="I38"/>
      <c r="J38"/>
      <c r="K38"/>
      <c r="L38"/>
    </row>
    <row r="39" spans="2:12" s="15" customFormat="1" ht="15.75" x14ac:dyDescent="0.2">
      <c r="B39" s="36"/>
      <c r="C39" s="47" t="s">
        <v>35</v>
      </c>
      <c r="D39" s="77"/>
      <c r="E39"/>
      <c r="F39"/>
      <c r="G39"/>
      <c r="H39"/>
      <c r="I39"/>
      <c r="J39"/>
      <c r="K39"/>
      <c r="L39"/>
    </row>
    <row r="40" spans="2:12" s="15" customFormat="1" ht="11.25" customHeight="1" x14ac:dyDescent="0.2">
      <c r="B40" s="36"/>
      <c r="C40" s="37"/>
      <c r="D40" s="78"/>
      <c r="E40"/>
      <c r="F40"/>
      <c r="G40"/>
      <c r="H40"/>
      <c r="I40"/>
      <c r="J40"/>
      <c r="K40"/>
      <c r="L40"/>
    </row>
    <row r="41" spans="2:12" s="15" customFormat="1" x14ac:dyDescent="0.2">
      <c r="B41" s="36"/>
      <c r="C41" s="37"/>
      <c r="D41" s="79"/>
      <c r="E41"/>
      <c r="F41"/>
      <c r="G41"/>
      <c r="H41"/>
      <c r="I41"/>
      <c r="J41"/>
      <c r="K41"/>
      <c r="L41"/>
    </row>
    <row r="42" spans="2:12" s="15" customFormat="1" x14ac:dyDescent="0.2">
      <c r="B42" s="36"/>
      <c r="C42" s="37"/>
      <c r="D42" s="79"/>
      <c r="E42"/>
      <c r="F42"/>
      <c r="G42"/>
      <c r="H42"/>
      <c r="I42"/>
      <c r="J42"/>
      <c r="K42"/>
      <c r="L42"/>
    </row>
    <row r="43" spans="2:12" s="15" customFormat="1" x14ac:dyDescent="0.2">
      <c r="B43" s="36"/>
      <c r="C43" s="37"/>
      <c r="D43" s="80"/>
      <c r="E43"/>
      <c r="F43"/>
      <c r="G43"/>
      <c r="H43"/>
      <c r="I43"/>
      <c r="J43"/>
      <c r="K43"/>
      <c r="L43"/>
    </row>
    <row r="44" spans="2:12" s="15" customFormat="1" x14ac:dyDescent="0.2">
      <c r="B44" s="36"/>
      <c r="C44" s="37"/>
      <c r="D44" s="78"/>
      <c r="E44"/>
      <c r="F44"/>
      <c r="G44"/>
      <c r="H44"/>
      <c r="I44"/>
      <c r="J44"/>
      <c r="K44"/>
      <c r="L44"/>
    </row>
    <row r="45" spans="2:12" s="15" customFormat="1" x14ac:dyDescent="0.2">
      <c r="B45" s="36"/>
      <c r="C45" s="37"/>
      <c r="D45" s="76"/>
      <c r="E45"/>
      <c r="F45"/>
      <c r="G45"/>
      <c r="H45"/>
      <c r="I45"/>
      <c r="J45"/>
      <c r="K45"/>
      <c r="L45"/>
    </row>
    <row r="46" spans="2:12" s="15" customFormat="1" x14ac:dyDescent="0.2">
      <c r="B46" s="36"/>
      <c r="C46" s="37"/>
      <c r="D46" s="77"/>
      <c r="E46"/>
      <c r="F46"/>
      <c r="G46"/>
      <c r="H46"/>
      <c r="I46"/>
      <c r="J46"/>
      <c r="K46"/>
      <c r="L46"/>
    </row>
    <row r="47" spans="2:12" s="15" customFormat="1" x14ac:dyDescent="0.2">
      <c r="B47" s="36"/>
      <c r="C47" s="37"/>
      <c r="D47" s="77"/>
      <c r="E47"/>
      <c r="F47"/>
      <c r="G47"/>
      <c r="H47"/>
      <c r="I47"/>
      <c r="J47"/>
      <c r="K47"/>
      <c r="L47"/>
    </row>
    <row r="48" spans="2:12" s="15" customFormat="1" ht="14.25" x14ac:dyDescent="0.2">
      <c r="B48" s="36"/>
      <c r="C48" s="37"/>
      <c r="D48" s="81"/>
      <c r="E48"/>
      <c r="F48"/>
      <c r="G48"/>
      <c r="H48"/>
      <c r="I48"/>
      <c r="J48"/>
      <c r="K48"/>
      <c r="L48"/>
    </row>
    <row r="49" spans="2:12" s="15" customFormat="1" x14ac:dyDescent="0.2">
      <c r="B49" s="36"/>
      <c r="D49" s="76"/>
      <c r="E49"/>
      <c r="F49"/>
      <c r="G49"/>
      <c r="H49"/>
      <c r="I49"/>
      <c r="J49"/>
      <c r="K49"/>
      <c r="L49"/>
    </row>
    <row r="50" spans="2:12" s="15" customFormat="1" x14ac:dyDescent="0.2">
      <c r="B50" s="36"/>
      <c r="D50" s="76"/>
      <c r="E50"/>
      <c r="F50"/>
      <c r="G50"/>
      <c r="H50"/>
      <c r="I50"/>
      <c r="J50"/>
      <c r="K50"/>
      <c r="L50"/>
    </row>
    <row r="51" spans="2:12" s="15" customFormat="1" x14ac:dyDescent="0.2">
      <c r="B51" s="36"/>
      <c r="D51" s="76"/>
      <c r="E51"/>
      <c r="F51"/>
      <c r="G51"/>
      <c r="H51"/>
      <c r="I51"/>
      <c r="J51"/>
      <c r="K51"/>
      <c r="L51"/>
    </row>
    <row r="52" spans="2:12" s="15" customFormat="1" x14ac:dyDescent="0.2">
      <c r="B52" s="36"/>
      <c r="D52" s="77"/>
      <c r="E52"/>
      <c r="F52"/>
      <c r="G52"/>
      <c r="H52"/>
      <c r="I52"/>
      <c r="J52"/>
      <c r="K52"/>
      <c r="L52"/>
    </row>
    <row r="53" spans="2:12" s="15" customFormat="1" x14ac:dyDescent="0.2">
      <c r="B53" s="36"/>
      <c r="C53" s="37"/>
      <c r="D53" s="77"/>
      <c r="E53"/>
      <c r="F53"/>
      <c r="G53"/>
      <c r="H53"/>
      <c r="I53"/>
      <c r="J53"/>
      <c r="K53"/>
      <c r="L53"/>
    </row>
    <row r="54" spans="2:12" s="15" customFormat="1" x14ac:dyDescent="0.2">
      <c r="B54" s="36"/>
      <c r="C54" s="37"/>
      <c r="D54" s="77"/>
      <c r="E54"/>
      <c r="F54"/>
      <c r="G54"/>
      <c r="H54"/>
      <c r="I54"/>
      <c r="J54"/>
      <c r="K54"/>
      <c r="L54"/>
    </row>
    <row r="55" spans="2:12" s="14" customFormat="1" x14ac:dyDescent="0.2">
      <c r="B55" s="11"/>
      <c r="C55" s="12"/>
      <c r="D55" s="76"/>
      <c r="E55"/>
      <c r="F55"/>
      <c r="G55"/>
      <c r="H55"/>
      <c r="I55"/>
      <c r="J55"/>
      <c r="K55"/>
      <c r="L55"/>
    </row>
    <row r="56" spans="2:12" x14ac:dyDescent="0.2">
      <c r="B56" s="4"/>
      <c r="C56" s="15"/>
      <c r="D56" s="76"/>
    </row>
    <row r="57" spans="2:12" x14ac:dyDescent="0.2">
      <c r="B57" s="4"/>
      <c r="C57" s="15"/>
      <c r="D57" s="77"/>
    </row>
    <row r="58" spans="2:12" x14ac:dyDescent="0.2">
      <c r="B58" s="4"/>
      <c r="C58" s="15"/>
      <c r="D58" s="77"/>
    </row>
    <row r="59" spans="2:12" x14ac:dyDescent="0.2">
      <c r="B59" s="4"/>
      <c r="C59" s="15"/>
      <c r="D59" s="76"/>
    </row>
    <row r="60" spans="2:12" x14ac:dyDescent="0.2">
      <c r="B60" s="4"/>
      <c r="C60" s="15"/>
      <c r="D60" s="77"/>
    </row>
    <row r="61" spans="2:12" x14ac:dyDescent="0.2">
      <c r="B61" s="7"/>
      <c r="C61" s="8"/>
      <c r="D61" s="77"/>
    </row>
    <row r="62" spans="2:12" x14ac:dyDescent="0.2">
      <c r="D62" s="82"/>
    </row>
    <row r="63" spans="2:12" x14ac:dyDescent="0.2">
      <c r="D63" s="76"/>
    </row>
    <row r="64" spans="2:12" ht="14.25" x14ac:dyDescent="0.2">
      <c r="D64" s="81"/>
    </row>
    <row r="65" spans="1:9" x14ac:dyDescent="0.2">
      <c r="D65" s="77"/>
    </row>
    <row r="66" spans="1:9" x14ac:dyDescent="0.2">
      <c r="D66" s="77"/>
    </row>
    <row r="67" spans="1:9" x14ac:dyDescent="0.2">
      <c r="D67" s="76"/>
    </row>
    <row r="68" spans="1:9" x14ac:dyDescent="0.2">
      <c r="D68" s="77"/>
    </row>
    <row r="69" spans="1:9" x14ac:dyDescent="0.2">
      <c r="D69" s="77"/>
    </row>
    <row r="70" spans="1:9" x14ac:dyDescent="0.2">
      <c r="D70" s="77"/>
    </row>
    <row r="71" spans="1:9" x14ac:dyDescent="0.2">
      <c r="D71" s="76"/>
    </row>
    <row r="72" spans="1:9" x14ac:dyDescent="0.2">
      <c r="D72" s="77"/>
    </row>
    <row r="73" spans="1:9" x14ac:dyDescent="0.2">
      <c r="D73" s="75"/>
    </row>
    <row r="74" spans="1:9" x14ac:dyDescent="0.2">
      <c r="D74" s="76"/>
    </row>
    <row r="75" spans="1:9" x14ac:dyDescent="0.2">
      <c r="D75" s="77"/>
    </row>
    <row r="76" spans="1:9" ht="13.5" thickBot="1" x14ac:dyDescent="0.25">
      <c r="D76" s="77"/>
    </row>
    <row r="77" spans="1:9" ht="19.5" thickBot="1" x14ac:dyDescent="0.25">
      <c r="A77" s="83"/>
      <c r="B77" s="84" t="s">
        <v>100</v>
      </c>
      <c r="C77" s="85" t="s">
        <v>7</v>
      </c>
      <c r="D77" s="77"/>
    </row>
    <row r="78" spans="1:9" ht="19.5" thickBot="1" x14ac:dyDescent="0.25">
      <c r="A78" s="87"/>
      <c r="B78" s="88"/>
      <c r="C78" s="89">
        <v>1</v>
      </c>
      <c r="D78" s="83"/>
      <c r="E78" s="84"/>
      <c r="F78" s="529"/>
      <c r="G78" s="530"/>
      <c r="H78" s="86"/>
      <c r="I78" s="86"/>
    </row>
    <row r="79" spans="1:9" ht="13.5" thickBot="1" x14ac:dyDescent="0.25">
      <c r="A79" s="87"/>
      <c r="B79" s="88"/>
      <c r="C79" s="89">
        <v>2</v>
      </c>
      <c r="D79" s="87"/>
      <c r="E79" s="88"/>
      <c r="F79" s="89"/>
      <c r="G79" s="90"/>
      <c r="H79" s="91"/>
      <c r="I79" s="91"/>
    </row>
    <row r="80" spans="1:9" ht="13.5" thickBot="1" x14ac:dyDescent="0.25">
      <c r="D80" s="87"/>
      <c r="E80" s="88"/>
      <c r="F80" s="89"/>
      <c r="G80" s="90"/>
      <c r="H80" s="91"/>
      <c r="I80" s="92"/>
    </row>
    <row r="81" spans="4:9" x14ac:dyDescent="0.2">
      <c r="D81" s="77"/>
    </row>
    <row r="82" spans="4:9" x14ac:dyDescent="0.2">
      <c r="D82" s="77"/>
    </row>
    <row r="83" spans="4:9" x14ac:dyDescent="0.2">
      <c r="D83" s="77"/>
    </row>
    <row r="84" spans="4:9" x14ac:dyDescent="0.2">
      <c r="D84" s="77"/>
    </row>
    <row r="85" spans="4:9" x14ac:dyDescent="0.2">
      <c r="D85" s="75"/>
    </row>
    <row r="86" spans="4:9" x14ac:dyDescent="0.2">
      <c r="D86" s="76"/>
    </row>
    <row r="87" spans="4:9" x14ac:dyDescent="0.2">
      <c r="D87" s="93"/>
    </row>
    <row r="88" spans="4:9" x14ac:dyDescent="0.2">
      <c r="D88" s="77"/>
    </row>
    <row r="89" spans="4:9" x14ac:dyDescent="0.2">
      <c r="D89" s="75"/>
    </row>
    <row r="90" spans="4:9" x14ac:dyDescent="0.2">
      <c r="D90" s="76"/>
    </row>
    <row r="91" spans="4:9" x14ac:dyDescent="0.2">
      <c r="D91" s="77"/>
    </row>
    <row r="92" spans="4:9" x14ac:dyDescent="0.2">
      <c r="D92" s="77"/>
    </row>
    <row r="93" spans="4:9" ht="13.5" thickBot="1" x14ac:dyDescent="0.25">
      <c r="D93" s="77"/>
    </row>
    <row r="94" spans="4:9" ht="19.5" thickBot="1" x14ac:dyDescent="0.25">
      <c r="D94" s="83"/>
      <c r="E94" s="84"/>
      <c r="F94" s="501"/>
      <c r="G94" s="531"/>
      <c r="H94" s="166"/>
      <c r="I94" s="86"/>
    </row>
    <row r="95" spans="4:9" ht="13.5" thickBot="1" x14ac:dyDescent="0.25">
      <c r="D95" s="87"/>
      <c r="E95" s="88"/>
      <c r="F95" s="89"/>
      <c r="G95" s="90"/>
      <c r="H95" s="91"/>
      <c r="I95" s="91"/>
    </row>
    <row r="96" spans="4:9" ht="13.5" thickBot="1" x14ac:dyDescent="0.25">
      <c r="D96" s="87"/>
      <c r="E96" s="88"/>
      <c r="F96" s="89"/>
      <c r="G96" s="90"/>
      <c r="H96" s="94"/>
      <c r="I96" s="94"/>
    </row>
    <row r="97" spans="4:9" ht="13.5" thickBot="1" x14ac:dyDescent="0.25">
      <c r="D97" s="87"/>
      <c r="E97" s="88"/>
      <c r="F97" s="89"/>
      <c r="G97" s="90"/>
      <c r="H97" s="94"/>
      <c r="I97" s="94"/>
    </row>
    <row r="98" spans="4:9" ht="13.5" thickBot="1" x14ac:dyDescent="0.25">
      <c r="D98" s="87"/>
      <c r="E98" s="88"/>
      <c r="F98" s="89"/>
      <c r="G98" s="90"/>
      <c r="H98" s="94"/>
      <c r="I98" s="94"/>
    </row>
    <row r="99" spans="4:9" ht="13.5" thickBot="1" x14ac:dyDescent="0.25">
      <c r="D99" s="87"/>
      <c r="E99" s="88"/>
      <c r="F99" s="89"/>
      <c r="G99" s="90"/>
      <c r="H99" s="94"/>
      <c r="I99" s="94"/>
    </row>
    <row r="100" spans="4:9" x14ac:dyDescent="0.2">
      <c r="D100" s="77"/>
    </row>
    <row r="101" spans="4:9" x14ac:dyDescent="0.2">
      <c r="D101" s="77"/>
    </row>
    <row r="102" spans="4:9" x14ac:dyDescent="0.2">
      <c r="D102" s="77"/>
    </row>
    <row r="103" spans="4:9" x14ac:dyDescent="0.2">
      <c r="D103" s="77"/>
    </row>
    <row r="104" spans="4:9" x14ac:dyDescent="0.2">
      <c r="D104" s="77"/>
    </row>
    <row r="105" spans="4:9" x14ac:dyDescent="0.2">
      <c r="D105" s="77"/>
    </row>
    <row r="106" spans="4:9" x14ac:dyDescent="0.2">
      <c r="D106" s="75"/>
    </row>
    <row r="107" spans="4:9" x14ac:dyDescent="0.2">
      <c r="D107" s="76"/>
    </row>
    <row r="108" spans="4:9" ht="14.25" x14ac:dyDescent="0.2">
      <c r="D108" s="95"/>
    </row>
    <row r="109" spans="4:9" ht="14.25" x14ac:dyDescent="0.2">
      <c r="D109" s="95"/>
    </row>
    <row r="110" spans="4:9" ht="14.25" x14ac:dyDescent="0.2">
      <c r="D110" s="95"/>
    </row>
    <row r="111" spans="4:9" ht="14.25" x14ac:dyDescent="0.2">
      <c r="D111" s="95"/>
    </row>
    <row r="112" spans="4:9" ht="14.25" x14ac:dyDescent="0.2">
      <c r="D112" s="95"/>
    </row>
    <row r="113" spans="4:10" ht="14.25" x14ac:dyDescent="0.2">
      <c r="D113" s="95"/>
    </row>
    <row r="114" spans="4:10" x14ac:dyDescent="0.2">
      <c r="D114" s="75"/>
    </row>
    <row r="115" spans="4:10" x14ac:dyDescent="0.2">
      <c r="D115" s="75"/>
    </row>
    <row r="116" spans="4:10" x14ac:dyDescent="0.2">
      <c r="D116" s="76"/>
    </row>
    <row r="117" spans="4:10" x14ac:dyDescent="0.2">
      <c r="D117" s="75"/>
    </row>
    <row r="118" spans="4:10" x14ac:dyDescent="0.2">
      <c r="D118" s="76"/>
    </row>
    <row r="119" spans="4:10" x14ac:dyDescent="0.2">
      <c r="D119" s="75"/>
    </row>
    <row r="120" spans="4:10" x14ac:dyDescent="0.2">
      <c r="D120" s="76"/>
    </row>
    <row r="121" spans="4:10" x14ac:dyDescent="0.2">
      <c r="D121" s="75"/>
    </row>
    <row r="122" spans="4:10" x14ac:dyDescent="0.2">
      <c r="D122" s="76"/>
    </row>
    <row r="123" spans="4:10" x14ac:dyDescent="0.2">
      <c r="D123" s="77"/>
    </row>
    <row r="124" spans="4:10" x14ac:dyDescent="0.2">
      <c r="D124" s="77"/>
    </row>
    <row r="125" spans="4:10" ht="0.75" customHeight="1" thickBot="1" x14ac:dyDescent="0.25">
      <c r="D125" s="77"/>
    </row>
    <row r="126" spans="4:10" ht="14.25" thickTop="1" thickBot="1" x14ac:dyDescent="0.25">
      <c r="D126" s="96"/>
      <c r="E126" s="532"/>
      <c r="F126" s="533"/>
      <c r="G126" s="534"/>
      <c r="H126" s="98"/>
      <c r="I126" s="99"/>
      <c r="J126" s="100"/>
    </row>
    <row r="127" spans="4:10" ht="19.5" thickBot="1" x14ac:dyDescent="0.25">
      <c r="D127" s="87"/>
      <c r="E127" s="101"/>
      <c r="F127" s="501"/>
      <c r="G127" s="501"/>
      <c r="H127" s="502"/>
      <c r="I127" s="102"/>
      <c r="J127" s="102"/>
    </row>
    <row r="128" spans="4:10" ht="13.5" thickBot="1" x14ac:dyDescent="0.25">
      <c r="D128" s="87"/>
      <c r="E128" s="88"/>
      <c r="F128" s="89"/>
      <c r="G128" s="535"/>
      <c r="H128" s="536"/>
      <c r="I128" s="91"/>
      <c r="J128" s="91"/>
    </row>
    <row r="129" spans="4:10" ht="13.5" thickBot="1" x14ac:dyDescent="0.25">
      <c r="D129" s="87"/>
      <c r="E129" s="88"/>
      <c r="F129" s="89"/>
      <c r="G129" s="535"/>
      <c r="H129" s="536"/>
      <c r="I129" s="91"/>
      <c r="J129" s="91"/>
    </row>
    <row r="130" spans="4:10" ht="13.5" thickBot="1" x14ac:dyDescent="0.25">
      <c r="D130" s="87"/>
      <c r="E130" s="88"/>
      <c r="F130" s="89"/>
      <c r="G130" s="535"/>
      <c r="H130" s="536"/>
      <c r="I130" s="91"/>
      <c r="J130" s="91"/>
    </row>
    <row r="131" spans="4:10" ht="13.5" thickBot="1" x14ac:dyDescent="0.25">
      <c r="D131" s="87"/>
      <c r="E131" s="88"/>
      <c r="F131" s="89"/>
      <c r="G131" s="535"/>
      <c r="H131" s="536"/>
      <c r="I131" s="94"/>
      <c r="J131" s="94"/>
    </row>
    <row r="132" spans="4:10" x14ac:dyDescent="0.2">
      <c r="D132" s="162"/>
      <c r="E132" s="162"/>
      <c r="F132" s="162"/>
      <c r="G132" s="162"/>
      <c r="H132" s="162"/>
      <c r="I132" s="162"/>
      <c r="J132" s="162"/>
    </row>
    <row r="133" spans="4:10" ht="14.25" x14ac:dyDescent="0.2">
      <c r="D133" s="95"/>
    </row>
    <row r="134" spans="4:10" ht="14.25" x14ac:dyDescent="0.2">
      <c r="D134" s="95"/>
    </row>
    <row r="135" spans="4:10" ht="14.25" x14ac:dyDescent="0.2">
      <c r="D135" s="95"/>
    </row>
    <row r="136" spans="4:10" ht="6.75" customHeight="1" x14ac:dyDescent="0.2">
      <c r="D136" s="95"/>
    </row>
    <row r="137" spans="4:10" ht="12.75" hidden="1" customHeight="1" x14ac:dyDescent="0.2">
      <c r="D137" s="95"/>
    </row>
    <row r="138" spans="4:10" ht="12.75" hidden="1" customHeight="1" x14ac:dyDescent="0.2">
      <c r="D138" s="104"/>
    </row>
    <row r="139" spans="4:10" ht="12.75" hidden="1" customHeight="1" x14ac:dyDescent="0.2">
      <c r="D139" s="104"/>
    </row>
    <row r="140" spans="4:10" ht="12.75" hidden="1" customHeight="1" x14ac:dyDescent="0.2">
      <c r="D140" s="95"/>
    </row>
    <row r="141" spans="4:10" ht="12.75" hidden="1" customHeight="1" x14ac:dyDescent="0.2">
      <c r="D141" s="95"/>
    </row>
    <row r="142" spans="4:10" ht="12.75" hidden="1" customHeight="1" x14ac:dyDescent="0.2">
      <c r="D142" s="95"/>
    </row>
    <row r="143" spans="4:10" ht="12.75" hidden="1" customHeight="1" x14ac:dyDescent="0.2">
      <c r="D143" s="95"/>
    </row>
    <row r="144" spans="4:10" ht="12.75" hidden="1" customHeight="1" x14ac:dyDescent="0.2">
      <c r="D144" s="95"/>
    </row>
    <row r="145" spans="4:9" ht="12.75" hidden="1" customHeight="1" x14ac:dyDescent="0.2">
      <c r="D145" s="75"/>
    </row>
    <row r="146" spans="4:9" ht="12.75" hidden="1" customHeight="1" x14ac:dyDescent="0.2">
      <c r="D146" s="75"/>
    </row>
    <row r="147" spans="4:9" ht="12.75" hidden="1" customHeight="1" x14ac:dyDescent="0.2">
      <c r="D147" s="76"/>
    </row>
    <row r="148" spans="4:9" ht="12.75" hidden="1" customHeight="1" x14ac:dyDescent="0.2">
      <c r="D148" s="97"/>
    </row>
    <row r="149" spans="4:9" ht="12.75" hidden="1" customHeight="1" x14ac:dyDescent="0.2">
      <c r="D149" s="77"/>
    </row>
    <row r="150" spans="4:9" ht="12.75" hidden="1" customHeight="1" x14ac:dyDescent="0.2">
      <c r="D150" s="83"/>
      <c r="E150" s="84"/>
      <c r="F150" s="161"/>
      <c r="G150" s="167"/>
      <c r="H150" s="167"/>
    </row>
    <row r="151" spans="4:9" ht="12.75" hidden="1" customHeight="1" x14ac:dyDescent="0.2">
      <c r="D151" s="97"/>
    </row>
    <row r="152" spans="4:9" ht="12.75" hidden="1" customHeight="1" x14ac:dyDescent="0.2">
      <c r="D152" s="76"/>
    </row>
    <row r="153" spans="4:9" ht="12.75" hidden="1" customHeight="1" x14ac:dyDescent="0.2">
      <c r="D153" s="75"/>
    </row>
    <row r="154" spans="4:9" ht="12.75" hidden="1" customHeight="1" x14ac:dyDescent="0.2">
      <c r="D154" s="76"/>
    </row>
    <row r="155" spans="4:9" ht="12.75" hidden="1" customHeight="1" x14ac:dyDescent="0.2">
      <c r="D155" s="75"/>
    </row>
    <row r="156" spans="4:9" ht="12.75" hidden="1" customHeight="1" x14ac:dyDescent="0.2">
      <c r="D156" s="76"/>
    </row>
    <row r="157" spans="4:9" ht="12.75" hidden="1" customHeight="1" x14ac:dyDescent="0.2">
      <c r="D157" s="105"/>
      <c r="E157" s="537"/>
      <c r="F157" s="538"/>
      <c r="G157" s="539"/>
      <c r="H157" s="106"/>
      <c r="I157" s="106"/>
    </row>
    <row r="158" spans="4:9" ht="12.75" hidden="1" customHeight="1" x14ac:dyDescent="0.2">
      <c r="D158" s="83"/>
      <c r="E158" s="107"/>
      <c r="F158" s="529"/>
      <c r="G158" s="530"/>
      <c r="H158" s="86"/>
      <c r="I158" s="86"/>
    </row>
    <row r="159" spans="4:9" ht="12.75" hidden="1" customHeight="1" x14ac:dyDescent="0.2">
      <c r="D159" s="87"/>
      <c r="E159" s="88"/>
      <c r="F159" s="89"/>
      <c r="G159" s="90"/>
      <c r="H159" s="91"/>
      <c r="I159" s="91"/>
    </row>
    <row r="160" spans="4:9" ht="12.75" hidden="1" customHeight="1" x14ac:dyDescent="0.2">
      <c r="D160" s="87"/>
      <c r="E160" s="88"/>
      <c r="F160" s="89"/>
      <c r="G160" s="90"/>
      <c r="H160" s="92"/>
      <c r="I160" s="92"/>
    </row>
    <row r="161" spans="4:9" ht="12.75" hidden="1" customHeight="1" x14ac:dyDescent="0.2">
      <c r="D161" s="87"/>
      <c r="E161" s="88"/>
      <c r="F161" s="89"/>
      <c r="G161" s="90"/>
      <c r="H161" s="92"/>
      <c r="I161" s="92"/>
    </row>
    <row r="162" spans="4:9" ht="12.75" hidden="1" customHeight="1" x14ac:dyDescent="0.2">
      <c r="D162" s="87"/>
      <c r="E162" s="88"/>
      <c r="F162" s="89"/>
      <c r="G162" s="90"/>
      <c r="H162" s="91"/>
      <c r="I162" s="91"/>
    </row>
    <row r="163" spans="4:9" ht="13.5" thickBot="1" x14ac:dyDescent="0.25">
      <c r="D163" s="87"/>
      <c r="E163" s="88"/>
      <c r="F163" s="89"/>
      <c r="G163" s="90"/>
      <c r="H163" s="92"/>
      <c r="I163" s="92"/>
    </row>
    <row r="164" spans="4:9" ht="13.5" thickBot="1" x14ac:dyDescent="0.25">
      <c r="D164" s="87"/>
      <c r="E164" s="88"/>
      <c r="F164" s="89"/>
      <c r="G164" s="90"/>
      <c r="H164" s="92"/>
      <c r="I164" s="92"/>
    </row>
    <row r="165" spans="4:9" ht="13.5" thickBot="1" x14ac:dyDescent="0.25">
      <c r="D165" s="87"/>
      <c r="E165" s="88"/>
      <c r="F165" s="89"/>
      <c r="G165" s="90"/>
      <c r="H165" s="92"/>
      <c r="I165" s="92"/>
    </row>
    <row r="166" spans="4:9" ht="13.5" thickBot="1" x14ac:dyDescent="0.25">
      <c r="D166" s="87"/>
      <c r="E166" s="88"/>
      <c r="F166" s="89"/>
      <c r="G166" s="90"/>
      <c r="H166" s="91"/>
      <c r="I166" s="91"/>
    </row>
    <row r="167" spans="4:9" ht="13.5" thickBot="1" x14ac:dyDescent="0.25">
      <c r="D167" s="87"/>
      <c r="E167" s="88"/>
      <c r="F167" s="89"/>
      <c r="G167" s="90"/>
      <c r="H167" s="91"/>
      <c r="I167" s="92"/>
    </row>
    <row r="168" spans="4:9" x14ac:dyDescent="0.2">
      <c r="D168" s="77"/>
    </row>
    <row r="169" spans="4:9" x14ac:dyDescent="0.2">
      <c r="D169" s="77"/>
    </row>
    <row r="170" spans="4:9" x14ac:dyDescent="0.2">
      <c r="D170" s="108"/>
    </row>
    <row r="171" spans="4:9" x14ac:dyDescent="0.2">
      <c r="D171" s="108"/>
    </row>
    <row r="172" spans="4:9" x14ac:dyDescent="0.2">
      <c r="D172" s="77"/>
    </row>
    <row r="173" spans="4:9" x14ac:dyDescent="0.2">
      <c r="D173" s="77"/>
    </row>
    <row r="174" spans="4:9" x14ac:dyDescent="0.2">
      <c r="D174" s="75"/>
    </row>
    <row r="175" spans="4:9" x14ac:dyDescent="0.2">
      <c r="D175" s="75"/>
    </row>
    <row r="176" spans="4:9" x14ac:dyDescent="0.2">
      <c r="D176" s="75"/>
    </row>
    <row r="177" spans="4:9" x14ac:dyDescent="0.2">
      <c r="D177" s="75"/>
    </row>
    <row r="178" spans="4:9" ht="13.5" thickBot="1" x14ac:dyDescent="0.25">
      <c r="D178" s="76"/>
    </row>
    <row r="179" spans="4:9" ht="19.5" thickBot="1" x14ac:dyDescent="0.25">
      <c r="D179" s="83"/>
      <c r="E179" s="84"/>
      <c r="F179" s="501"/>
      <c r="G179" s="502"/>
      <c r="H179" s="110"/>
      <c r="I179" s="110"/>
    </row>
    <row r="180" spans="4:9" ht="13.5" thickBot="1" x14ac:dyDescent="0.25">
      <c r="D180" s="87"/>
      <c r="E180" s="89"/>
      <c r="F180" s="89"/>
      <c r="G180" s="90"/>
      <c r="H180" s="92"/>
      <c r="I180" s="92"/>
    </row>
    <row r="181" spans="4:9" ht="13.5" thickBot="1" x14ac:dyDescent="0.25">
      <c r="D181" s="87"/>
      <c r="E181" s="89"/>
      <c r="F181" s="89"/>
      <c r="G181" s="90"/>
      <c r="H181" s="91"/>
      <c r="I181" s="91"/>
    </row>
    <row r="182" spans="4:9" ht="13.5" thickBot="1" x14ac:dyDescent="0.25">
      <c r="D182" s="87"/>
      <c r="E182" s="89"/>
      <c r="F182" s="89"/>
      <c r="G182" s="90"/>
      <c r="H182" s="92"/>
      <c r="I182" s="92"/>
    </row>
    <row r="183" spans="4:9" ht="13.5" thickBot="1" x14ac:dyDescent="0.25">
      <c r="D183" s="87"/>
      <c r="E183" s="89"/>
      <c r="F183" s="89"/>
      <c r="G183" s="90"/>
      <c r="H183" s="92"/>
      <c r="I183" s="92"/>
    </row>
    <row r="184" spans="4:9" ht="13.5" thickBot="1" x14ac:dyDescent="0.25">
      <c r="D184" s="87"/>
      <c r="E184" s="89"/>
      <c r="F184" s="89"/>
      <c r="G184" s="90"/>
      <c r="H184" s="92"/>
      <c r="I184" s="92"/>
    </row>
    <row r="185" spans="4:9" ht="13.5" thickBot="1" x14ac:dyDescent="0.25">
      <c r="D185" s="87"/>
      <c r="E185" s="89"/>
      <c r="F185" s="89"/>
      <c r="G185" s="90"/>
      <c r="H185" s="92"/>
      <c r="I185" s="92"/>
    </row>
    <row r="186" spans="4:9" ht="13.5" thickBot="1" x14ac:dyDescent="0.25">
      <c r="D186" s="87"/>
      <c r="E186" s="89"/>
      <c r="F186" s="89"/>
      <c r="G186" s="90"/>
      <c r="H186" s="92"/>
      <c r="I186" s="92"/>
    </row>
    <row r="187" spans="4:9" ht="13.5" thickBot="1" x14ac:dyDescent="0.25">
      <c r="D187" s="87"/>
      <c r="E187" s="89"/>
      <c r="F187" s="89"/>
      <c r="G187" s="90"/>
      <c r="H187" s="91"/>
      <c r="I187" s="91"/>
    </row>
    <row r="188" spans="4:9" x14ac:dyDescent="0.2">
      <c r="D188" s="77"/>
    </row>
    <row r="189" spans="4:9" x14ac:dyDescent="0.2">
      <c r="D189" s="76"/>
    </row>
    <row r="190" spans="4:9" x14ac:dyDescent="0.2">
      <c r="D190" s="75"/>
    </row>
    <row r="191" spans="4:9" x14ac:dyDescent="0.2">
      <c r="D191" s="75"/>
    </row>
    <row r="192" spans="4:9" x14ac:dyDescent="0.2">
      <c r="D192" s="75"/>
    </row>
    <row r="193" spans="4:9" x14ac:dyDescent="0.2">
      <c r="D193" s="75"/>
    </row>
    <row r="194" spans="4:9" x14ac:dyDescent="0.2">
      <c r="D194" s="76"/>
    </row>
    <row r="195" spans="4:9" x14ac:dyDescent="0.2">
      <c r="D195" s="76"/>
    </row>
    <row r="196" spans="4:9" ht="15.75" thickBot="1" x14ac:dyDescent="0.25">
      <c r="D196" s="111"/>
    </row>
    <row r="197" spans="4:9" ht="19.5" thickBot="1" x14ac:dyDescent="0.25">
      <c r="D197" s="83"/>
      <c r="E197" s="84"/>
      <c r="F197" s="501"/>
      <c r="G197" s="502"/>
      <c r="H197" s="112"/>
      <c r="I197" s="112"/>
    </row>
    <row r="198" spans="4:9" ht="19.5" thickBot="1" x14ac:dyDescent="0.25">
      <c r="D198" s="87"/>
      <c r="E198" s="101"/>
      <c r="F198" s="501"/>
      <c r="G198" s="502"/>
      <c r="H198" s="91"/>
      <c r="I198" s="91"/>
    </row>
    <row r="199" spans="4:9" ht="19.5" thickBot="1" x14ac:dyDescent="0.25">
      <c r="D199" s="87"/>
      <c r="E199" s="101"/>
      <c r="F199" s="501"/>
      <c r="G199" s="502"/>
      <c r="H199" s="91"/>
      <c r="I199" s="94"/>
    </row>
    <row r="200" spans="4:9" ht="19.5" thickBot="1" x14ac:dyDescent="0.25">
      <c r="D200" s="87"/>
      <c r="E200" s="101"/>
      <c r="F200" s="501"/>
      <c r="G200" s="502"/>
      <c r="H200" s="94"/>
      <c r="I200" s="94"/>
    </row>
    <row r="201" spans="4:9" ht="19.5" thickBot="1" x14ac:dyDescent="0.25">
      <c r="D201" s="87"/>
      <c r="E201" s="101"/>
      <c r="F201" s="501"/>
      <c r="G201" s="502"/>
      <c r="H201" s="91"/>
      <c r="I201" s="91"/>
    </row>
    <row r="202" spans="4:9" ht="19.5" thickBot="1" x14ac:dyDescent="0.25">
      <c r="D202" s="87"/>
      <c r="E202" s="101"/>
      <c r="F202" s="89"/>
      <c r="G202" s="90"/>
      <c r="H202" s="91"/>
      <c r="I202" s="91"/>
    </row>
    <row r="203" spans="4:9" ht="19.5" thickBot="1" x14ac:dyDescent="0.25">
      <c r="D203" s="87"/>
      <c r="E203" s="101"/>
      <c r="F203" s="89"/>
      <c r="G203" s="90"/>
      <c r="H203" s="94"/>
      <c r="I203" s="94"/>
    </row>
    <row r="204" spans="4:9" ht="19.5" thickBot="1" x14ac:dyDescent="0.25">
      <c r="D204" s="87"/>
      <c r="E204" s="101"/>
      <c r="F204" s="89"/>
      <c r="G204" s="90"/>
      <c r="H204" s="94"/>
      <c r="I204" s="94"/>
    </row>
    <row r="205" spans="4:9" ht="19.5" thickBot="1" x14ac:dyDescent="0.25">
      <c r="D205" s="87"/>
      <c r="E205" s="101"/>
      <c r="F205" s="501"/>
      <c r="G205" s="502"/>
      <c r="H205" s="91"/>
      <c r="I205" s="91"/>
    </row>
    <row r="206" spans="4:9" ht="19.5" thickBot="1" x14ac:dyDescent="0.25">
      <c r="D206" s="87"/>
      <c r="E206" s="101"/>
      <c r="F206" s="501"/>
      <c r="G206" s="502"/>
      <c r="H206" s="91"/>
      <c r="I206" s="91"/>
    </row>
    <row r="207" spans="4:9" ht="13.5" thickBot="1" x14ac:dyDescent="0.25">
      <c r="D207" s="87"/>
      <c r="E207" s="517"/>
      <c r="F207" s="518"/>
      <c r="G207" s="519"/>
      <c r="H207" s="113"/>
      <c r="I207" s="113"/>
    </row>
    <row r="208" spans="4:9" x14ac:dyDescent="0.2">
      <c r="D208" s="77"/>
    </row>
    <row r="209" spans="4:7" x14ac:dyDescent="0.2">
      <c r="D209" s="77"/>
    </row>
    <row r="210" spans="4:7" x14ac:dyDescent="0.2">
      <c r="D210" s="109"/>
    </row>
    <row r="211" spans="4:7" x14ac:dyDescent="0.2">
      <c r="D211" s="76"/>
    </row>
    <row r="212" spans="4:7" x14ac:dyDescent="0.2">
      <c r="D212" s="76"/>
    </row>
    <row r="213" spans="4:7" x14ac:dyDescent="0.2">
      <c r="D213" s="77"/>
    </row>
    <row r="214" spans="4:7" ht="13.5" thickBot="1" x14ac:dyDescent="0.25">
      <c r="D214" s="77"/>
    </row>
    <row r="215" spans="4:7" ht="15.75" customHeight="1" x14ac:dyDescent="0.2">
      <c r="D215" s="520"/>
      <c r="E215" s="521"/>
      <c r="F215" s="521"/>
      <c r="G215" s="522"/>
    </row>
    <row r="216" spans="4:7" ht="15.75" customHeight="1" x14ac:dyDescent="0.2">
      <c r="D216" s="523"/>
      <c r="E216" s="524"/>
      <c r="F216" s="524"/>
      <c r="G216" s="525"/>
    </row>
    <row r="217" spans="4:7" ht="15.75" thickBot="1" x14ac:dyDescent="0.25">
      <c r="D217" s="526"/>
      <c r="E217" s="527"/>
      <c r="F217" s="527"/>
      <c r="G217" s="528"/>
    </row>
    <row r="218" spans="4:7" ht="13.5" thickBot="1" x14ac:dyDescent="0.25">
      <c r="D218" s="168"/>
      <c r="E218" s="114"/>
      <c r="F218" s="115"/>
      <c r="G218" s="115"/>
    </row>
    <row r="219" spans="4:7" ht="16.5" thickBot="1" x14ac:dyDescent="0.25">
      <c r="D219" s="116"/>
      <c r="E219" s="117"/>
      <c r="F219" s="110"/>
      <c r="G219" s="110"/>
    </row>
    <row r="220" spans="4:7" ht="16.5" thickBot="1" x14ac:dyDescent="0.25">
      <c r="D220" s="118"/>
      <c r="E220" s="117"/>
      <c r="F220" s="119"/>
      <c r="G220" s="119"/>
    </row>
    <row r="221" spans="4:7" ht="16.5" thickBot="1" x14ac:dyDescent="0.25">
      <c r="D221" s="118"/>
      <c r="E221" s="117"/>
      <c r="F221" s="119"/>
      <c r="G221" s="113"/>
    </row>
    <row r="222" spans="4:7" ht="16.5" thickBot="1" x14ac:dyDescent="0.25">
      <c r="D222" s="118"/>
      <c r="E222" s="117"/>
      <c r="F222" s="119"/>
      <c r="G222" s="119"/>
    </row>
    <row r="223" spans="4:7" ht="16.5" thickBot="1" x14ac:dyDescent="0.25">
      <c r="D223" s="118"/>
      <c r="E223" s="117"/>
      <c r="F223" s="119"/>
      <c r="G223" s="119"/>
    </row>
    <row r="224" spans="4:7" ht="16.5" thickBot="1" x14ac:dyDescent="0.25">
      <c r="D224" s="118"/>
      <c r="E224" s="120"/>
      <c r="F224" s="113"/>
      <c r="G224" s="121"/>
    </row>
    <row r="225" spans="4:8" x14ac:dyDescent="0.2">
      <c r="D225" s="77"/>
    </row>
    <row r="226" spans="4:8" x14ac:dyDescent="0.2">
      <c r="D226" s="77"/>
    </row>
    <row r="227" spans="4:8" x14ac:dyDescent="0.2">
      <c r="D227" s="77"/>
    </row>
    <row r="228" spans="4:8" x14ac:dyDescent="0.2">
      <c r="D228" s="76"/>
    </row>
    <row r="229" spans="4:8" x14ac:dyDescent="0.2">
      <c r="D229" s="76"/>
    </row>
    <row r="230" spans="4:8" ht="13.5" thickBot="1" x14ac:dyDescent="0.25">
      <c r="D230" s="76"/>
    </row>
    <row r="231" spans="4:8" ht="13.5" thickBot="1" x14ac:dyDescent="0.25">
      <c r="D231" s="122"/>
      <c r="E231" s="123"/>
      <c r="F231" s="123"/>
      <c r="G231" s="124"/>
      <c r="H231" s="124"/>
    </row>
    <row r="232" spans="4:8" ht="13.5" thickBot="1" x14ac:dyDescent="0.25">
      <c r="D232" s="125"/>
      <c r="E232" s="92"/>
      <c r="F232" s="126"/>
      <c r="G232" s="113"/>
      <c r="H232" s="113"/>
    </row>
    <row r="233" spans="4:8" ht="13.5" thickBot="1" x14ac:dyDescent="0.25">
      <c r="D233" s="125"/>
      <c r="E233" s="92"/>
      <c r="F233" s="126"/>
      <c r="G233" s="113"/>
      <c r="H233" s="113"/>
    </row>
    <row r="234" spans="4:8" ht="13.5" thickBot="1" x14ac:dyDescent="0.25">
      <c r="D234" s="127"/>
      <c r="E234" s="128"/>
      <c r="F234" s="126"/>
      <c r="G234" s="91"/>
      <c r="H234" s="91"/>
    </row>
    <row r="235" spans="4:8" ht="13.5" thickBot="1" x14ac:dyDescent="0.25">
      <c r="D235" s="127"/>
      <c r="E235" s="129"/>
      <c r="F235" s="126"/>
      <c r="G235" s="91"/>
      <c r="H235" s="91"/>
    </row>
    <row r="236" spans="4:8" ht="13.5" thickBot="1" x14ac:dyDescent="0.25">
      <c r="D236" s="125"/>
      <c r="E236" s="92"/>
      <c r="F236" s="126"/>
      <c r="G236" s="113"/>
      <c r="H236" s="113"/>
    </row>
    <row r="237" spans="4:8" ht="13.5" thickBot="1" x14ac:dyDescent="0.25">
      <c r="D237" s="125"/>
      <c r="E237" s="92"/>
      <c r="F237" s="126"/>
      <c r="G237" s="113"/>
      <c r="H237" s="113"/>
    </row>
    <row r="238" spans="4:8" ht="13.5" thickBot="1" x14ac:dyDescent="0.25">
      <c r="D238" s="125"/>
      <c r="E238" s="130"/>
      <c r="F238" s="126"/>
      <c r="G238" s="113"/>
      <c r="H238" s="131"/>
    </row>
    <row r="239" spans="4:8" x14ac:dyDescent="0.2">
      <c r="D239" s="77"/>
    </row>
    <row r="240" spans="4:8" x14ac:dyDescent="0.2">
      <c r="D240" s="77"/>
    </row>
    <row r="241" spans="4:12" x14ac:dyDescent="0.2">
      <c r="D241" s="109"/>
    </row>
    <row r="242" spans="4:12" x14ac:dyDescent="0.2">
      <c r="D242" s="109"/>
    </row>
    <row r="243" spans="4:12" x14ac:dyDescent="0.2">
      <c r="D243" s="77"/>
    </row>
    <row r="244" spans="4:12" x14ac:dyDescent="0.2">
      <c r="D244" s="77"/>
    </row>
    <row r="245" spans="4:12" ht="13.5" thickBot="1" x14ac:dyDescent="0.25">
      <c r="D245" s="76"/>
    </row>
    <row r="246" spans="4:12" ht="16.5" thickBot="1" x14ac:dyDescent="0.25">
      <c r="D246" s="116"/>
      <c r="E246" s="500"/>
      <c r="F246" s="501"/>
      <c r="G246" s="502"/>
      <c r="H246" s="110"/>
      <c r="I246" s="110"/>
    </row>
    <row r="247" spans="4:12" ht="15" x14ac:dyDescent="0.2">
      <c r="D247" s="132"/>
      <c r="E247" s="133"/>
      <c r="F247" s="512"/>
      <c r="G247" s="134"/>
      <c r="H247" s="514"/>
      <c r="I247" s="514"/>
    </row>
    <row r="248" spans="4:12" ht="15.75" thickBot="1" x14ac:dyDescent="0.25">
      <c r="D248" s="135"/>
      <c r="E248" s="136"/>
      <c r="F248" s="513"/>
      <c r="G248" s="90"/>
      <c r="H248" s="515"/>
      <c r="I248" s="515"/>
    </row>
    <row r="249" spans="4:12" ht="15.75" thickBot="1" x14ac:dyDescent="0.25">
      <c r="D249" s="135"/>
      <c r="E249" s="136"/>
      <c r="F249" s="89"/>
      <c r="G249" s="90"/>
      <c r="H249" s="91"/>
      <c r="I249" s="91"/>
    </row>
    <row r="250" spans="4:12" x14ac:dyDescent="0.2">
      <c r="D250" s="76"/>
    </row>
    <row r="251" spans="4:12" x14ac:dyDescent="0.2">
      <c r="D251" s="77"/>
    </row>
    <row r="252" spans="4:12" x14ac:dyDescent="0.2">
      <c r="D252" s="76"/>
    </row>
    <row r="253" spans="4:12" x14ac:dyDescent="0.2">
      <c r="D253" s="76"/>
    </row>
    <row r="254" spans="4:12" x14ac:dyDescent="0.2">
      <c r="D254" s="77"/>
    </row>
    <row r="255" spans="4:12" ht="13.5" thickBot="1" x14ac:dyDescent="0.25">
      <c r="D255" s="77"/>
    </row>
    <row r="256" spans="4:12" ht="13.5" thickBot="1" x14ac:dyDescent="0.25">
      <c r="D256" s="516"/>
      <c r="E256" s="516"/>
      <c r="F256" s="516"/>
      <c r="G256" s="516"/>
      <c r="H256" s="516"/>
      <c r="I256" s="516"/>
      <c r="J256" s="516"/>
      <c r="K256" s="516"/>
      <c r="L256" s="137"/>
    </row>
    <row r="257" spans="4:12" ht="13.5" thickBot="1" x14ac:dyDescent="0.25">
      <c r="D257" s="505"/>
      <c r="E257" s="507"/>
      <c r="F257" s="508"/>
      <c r="G257" s="509"/>
      <c r="H257" s="510"/>
      <c r="I257" s="508"/>
      <c r="J257" s="509"/>
      <c r="K257" s="511"/>
      <c r="L257" s="504"/>
    </row>
    <row r="258" spans="4:12" ht="13.5" thickBot="1" x14ac:dyDescent="0.25">
      <c r="D258" s="506"/>
      <c r="E258" s="138"/>
      <c r="F258" s="138"/>
      <c r="G258" s="138"/>
      <c r="H258" s="138"/>
      <c r="I258" s="138"/>
      <c r="J258" s="138"/>
      <c r="K258" s="503"/>
      <c r="L258" s="504"/>
    </row>
    <row r="259" spans="4:12" ht="16.5" thickTop="1" thickBot="1" x14ac:dyDescent="0.25">
      <c r="D259" s="139"/>
      <c r="E259" s="169"/>
      <c r="F259" s="170"/>
      <c r="G259" s="169"/>
      <c r="H259" s="140"/>
      <c r="I259" s="142"/>
      <c r="J259" s="140"/>
      <c r="K259" s="503"/>
      <c r="L259" s="504"/>
    </row>
    <row r="260" spans="4:12" ht="13.5" thickBot="1" x14ac:dyDescent="0.25">
      <c r="D260" s="143"/>
      <c r="E260" s="171"/>
      <c r="F260" s="171"/>
      <c r="G260" s="171"/>
      <c r="H260" s="144"/>
      <c r="I260" s="144"/>
      <c r="J260" s="144"/>
      <c r="K260" s="503"/>
      <c r="L260" s="504"/>
    </row>
    <row r="261" spans="4:12" ht="13.5" thickBot="1" x14ac:dyDescent="0.25">
      <c r="D261" s="143"/>
      <c r="E261" s="171"/>
      <c r="F261" s="171"/>
      <c r="G261" s="171"/>
      <c r="H261" s="144"/>
      <c r="I261" s="145"/>
      <c r="J261" s="144"/>
      <c r="K261" s="503"/>
      <c r="L261" s="504"/>
    </row>
    <row r="262" spans="4:12" ht="13.5" thickBot="1" x14ac:dyDescent="0.25">
      <c r="D262" s="143"/>
      <c r="E262" s="171"/>
      <c r="F262" s="172"/>
      <c r="G262" s="171"/>
      <c r="H262" s="144"/>
      <c r="I262" s="145"/>
      <c r="J262" s="144"/>
      <c r="K262" s="503"/>
      <c r="L262" s="504"/>
    </row>
    <row r="263" spans="4:12" ht="15.75" thickBot="1" x14ac:dyDescent="0.25">
      <c r="D263" s="146"/>
      <c r="E263" s="147"/>
      <c r="F263" s="148"/>
      <c r="G263" s="148"/>
      <c r="H263" s="147"/>
      <c r="I263" s="149"/>
      <c r="J263" s="149"/>
      <c r="K263" s="504"/>
      <c r="L263" s="504"/>
    </row>
    <row r="264" spans="4:12" ht="13.5" thickTop="1" x14ac:dyDescent="0.2">
      <c r="D264" s="162"/>
      <c r="E264" s="162"/>
      <c r="F264" s="162"/>
      <c r="G264" s="162"/>
      <c r="H264" s="162"/>
      <c r="I264" s="162"/>
      <c r="J264" s="162"/>
      <c r="K264" s="162"/>
      <c r="L264" s="162"/>
    </row>
    <row r="265" spans="4:12" x14ac:dyDescent="0.2">
      <c r="D265" s="76"/>
    </row>
    <row r="266" spans="4:12" x14ac:dyDescent="0.2">
      <c r="D266" s="76"/>
    </row>
    <row r="267" spans="4:12" x14ac:dyDescent="0.2">
      <c r="D267" s="77"/>
    </row>
    <row r="268" spans="4:12" x14ac:dyDescent="0.2">
      <c r="D268" s="77"/>
    </row>
    <row r="269" spans="4:12" ht="15.75" thickBot="1" x14ac:dyDescent="0.25">
      <c r="D269" s="150"/>
      <c r="E269" s="151"/>
      <c r="F269" s="151"/>
      <c r="G269" s="152"/>
      <c r="H269" s="153"/>
      <c r="I269" s="153"/>
    </row>
    <row r="270" spans="4:12" ht="17.25" thickTop="1" thickBot="1" x14ac:dyDescent="0.25">
      <c r="D270" s="118"/>
      <c r="E270" s="497"/>
      <c r="F270" s="498"/>
      <c r="G270" s="499"/>
      <c r="H270" s="113"/>
      <c r="I270" s="113"/>
    </row>
    <row r="271" spans="4:12" ht="15.75" customHeight="1" thickBot="1" x14ac:dyDescent="0.25">
      <c r="D271" s="135"/>
      <c r="E271" s="89"/>
      <c r="F271" s="89"/>
      <c r="G271" s="92"/>
      <c r="H271" s="91"/>
      <c r="I271" s="91"/>
    </row>
    <row r="272" spans="4:12" ht="15.75" customHeight="1" thickBot="1" x14ac:dyDescent="0.25">
      <c r="D272" s="135"/>
      <c r="E272" s="89"/>
      <c r="F272" s="89"/>
      <c r="G272" s="92"/>
      <c r="H272" s="94"/>
      <c r="I272" s="94"/>
    </row>
    <row r="273" spans="4:9" ht="15.75" thickBot="1" x14ac:dyDescent="0.25">
      <c r="D273" s="135"/>
      <c r="E273" s="89"/>
      <c r="F273" s="89"/>
      <c r="G273" s="92"/>
      <c r="H273" s="94"/>
      <c r="I273" s="94"/>
    </row>
    <row r="274" spans="4:9" ht="15.75" thickBot="1" x14ac:dyDescent="0.25">
      <c r="D274" s="135"/>
      <c r="E274" s="89"/>
      <c r="F274" s="89"/>
      <c r="G274" s="92"/>
      <c r="H274" s="91"/>
      <c r="I274" s="91"/>
    </row>
    <row r="275" spans="4:9" ht="15.75" thickBot="1" x14ac:dyDescent="0.25">
      <c r="D275" s="135"/>
      <c r="E275" s="89"/>
      <c r="F275" s="89"/>
      <c r="G275" s="92"/>
      <c r="H275" s="94"/>
      <c r="I275" s="91"/>
    </row>
    <row r="276" spans="4:9" ht="15.75" thickBot="1" x14ac:dyDescent="0.25">
      <c r="D276" s="135"/>
      <c r="E276" s="89"/>
      <c r="F276" s="89"/>
      <c r="G276" s="92"/>
      <c r="H276" s="91"/>
      <c r="I276" s="94"/>
    </row>
    <row r="277" spans="4:9" ht="15.75" thickBot="1" x14ac:dyDescent="0.25">
      <c r="D277" s="135"/>
      <c r="E277" s="89"/>
      <c r="F277" s="89"/>
      <c r="G277" s="92"/>
      <c r="H277" s="94"/>
      <c r="I277" s="94"/>
    </row>
    <row r="278" spans="4:9" ht="16.5" thickBot="1" x14ac:dyDescent="0.25">
      <c r="D278" s="118"/>
      <c r="E278" s="500"/>
      <c r="F278" s="501"/>
      <c r="G278" s="502"/>
      <c r="H278" s="94"/>
      <c r="I278" s="94"/>
    </row>
    <row r="279" spans="4:9" ht="16.5" thickBot="1" x14ac:dyDescent="0.25">
      <c r="D279" s="118"/>
      <c r="E279" s="500"/>
      <c r="F279" s="501"/>
      <c r="G279" s="502"/>
      <c r="H279" s="91"/>
      <c r="I279" s="91"/>
    </row>
    <row r="280" spans="4:9" ht="15.75" thickBot="1" x14ac:dyDescent="0.25">
      <c r="D280" s="135"/>
      <c r="E280" s="89"/>
      <c r="F280" s="89"/>
      <c r="G280" s="90"/>
      <c r="H280" s="91"/>
      <c r="I280" s="94"/>
    </row>
    <row r="281" spans="4:9" ht="15.75" thickBot="1" x14ac:dyDescent="0.25">
      <c r="D281" s="135"/>
      <c r="E281" s="89"/>
      <c r="F281" s="89"/>
      <c r="G281" s="90"/>
      <c r="H281" s="94"/>
      <c r="I281" s="94"/>
    </row>
    <row r="282" spans="4:9" ht="16.5" thickBot="1" x14ac:dyDescent="0.25">
      <c r="D282" s="118"/>
      <c r="E282" s="500"/>
      <c r="F282" s="501"/>
      <c r="G282" s="502"/>
      <c r="H282" s="113"/>
      <c r="I282" s="113"/>
    </row>
    <row r="283" spans="4:9" ht="15.75" thickBot="1" x14ac:dyDescent="0.25">
      <c r="D283" s="154"/>
      <c r="E283" s="155"/>
      <c r="F283" s="155"/>
      <c r="G283" s="156"/>
      <c r="H283" s="156"/>
      <c r="I283" s="156"/>
    </row>
    <row r="284" spans="4:9" ht="13.5" thickTop="1" x14ac:dyDescent="0.2">
      <c r="D284" s="77"/>
    </row>
    <row r="285" spans="4:9" x14ac:dyDescent="0.2">
      <c r="D285" s="75"/>
    </row>
    <row r="286" spans="4:9" x14ac:dyDescent="0.2">
      <c r="D286" s="77"/>
    </row>
    <row r="287" spans="4:9" x14ac:dyDescent="0.2">
      <c r="D287" s="75"/>
    </row>
    <row r="288" spans="4:9" x14ac:dyDescent="0.2">
      <c r="D288" s="77"/>
    </row>
    <row r="289" spans="4:9" x14ac:dyDescent="0.2">
      <c r="D289" s="76"/>
    </row>
    <row r="290" spans="4:9" x14ac:dyDescent="0.2">
      <c r="D290" s="79"/>
    </row>
    <row r="291" spans="4:9" x14ac:dyDescent="0.2">
      <c r="D291" s="157"/>
    </row>
    <row r="292" spans="4:9" x14ac:dyDescent="0.2">
      <c r="D292" s="157"/>
    </row>
    <row r="293" spans="4:9" ht="15" x14ac:dyDescent="0.2">
      <c r="D293" s="158"/>
    </row>
    <row r="294" spans="4:9" ht="15" x14ac:dyDescent="0.2">
      <c r="D294" s="158"/>
    </row>
    <row r="295" spans="4:9" ht="15" x14ac:dyDescent="0.2">
      <c r="D295" s="158"/>
    </row>
    <row r="296" spans="4:9" ht="15" x14ac:dyDescent="0.2">
      <c r="D296" s="158"/>
    </row>
    <row r="297" spans="4:9" ht="15" x14ac:dyDescent="0.2">
      <c r="D297" s="159"/>
    </row>
    <row r="298" spans="4:9" ht="15" x14ac:dyDescent="0.2">
      <c r="D298" s="159"/>
    </row>
    <row r="299" spans="4:9" x14ac:dyDescent="0.2">
      <c r="D299" s="160"/>
    </row>
    <row r="300" spans="4:9" x14ac:dyDescent="0.2">
      <c r="D300" s="160"/>
    </row>
    <row r="301" spans="4:9" x14ac:dyDescent="0.2">
      <c r="D301" s="77"/>
    </row>
    <row r="302" spans="4:9" ht="13.5" thickBot="1" x14ac:dyDescent="0.25">
      <c r="D302" s="76"/>
    </row>
    <row r="303" spans="4:9" ht="16.5" thickBot="1" x14ac:dyDescent="0.25">
      <c r="D303" s="116"/>
      <c r="E303" s="500"/>
      <c r="F303" s="501"/>
      <c r="G303" s="502"/>
      <c r="H303" s="110"/>
      <c r="I303" s="110"/>
    </row>
    <row r="304" spans="4:9" ht="15" x14ac:dyDescent="0.2">
      <c r="D304" s="132"/>
      <c r="E304" s="133"/>
      <c r="F304" s="512"/>
      <c r="G304" s="134"/>
      <c r="H304" s="514"/>
      <c r="I304" s="514"/>
    </row>
    <row r="305" spans="4:12" ht="15.75" thickBot="1" x14ac:dyDescent="0.25">
      <c r="D305" s="135"/>
      <c r="E305" s="136"/>
      <c r="F305" s="513"/>
      <c r="G305" s="90"/>
      <c r="H305" s="515"/>
      <c r="I305" s="515"/>
    </row>
    <row r="306" spans="4:12" ht="15.75" thickBot="1" x14ac:dyDescent="0.25">
      <c r="D306" s="135"/>
      <c r="E306" s="136"/>
      <c r="F306" s="89"/>
      <c r="G306" s="90"/>
      <c r="H306" s="91"/>
      <c r="I306" s="91"/>
    </row>
    <row r="307" spans="4:12" x14ac:dyDescent="0.2">
      <c r="D307" s="76"/>
    </row>
    <row r="308" spans="4:12" x14ac:dyDescent="0.2">
      <c r="D308" s="77"/>
    </row>
    <row r="309" spans="4:12" x14ac:dyDescent="0.2">
      <c r="D309" s="76"/>
    </row>
    <row r="310" spans="4:12" x14ac:dyDescent="0.2">
      <c r="D310" s="76"/>
    </row>
    <row r="311" spans="4:12" x14ac:dyDescent="0.2">
      <c r="D311" s="77"/>
    </row>
    <row r="312" spans="4:12" ht="13.5" thickBot="1" x14ac:dyDescent="0.25">
      <c r="D312" s="77"/>
    </row>
    <row r="313" spans="4:12" ht="13.5" thickBot="1" x14ac:dyDescent="0.25">
      <c r="D313" s="516"/>
      <c r="E313" s="516"/>
      <c r="F313" s="516"/>
      <c r="G313" s="516"/>
      <c r="H313" s="516"/>
      <c r="I313" s="516"/>
      <c r="J313" s="516"/>
      <c r="K313" s="516"/>
      <c r="L313" s="137"/>
    </row>
    <row r="314" spans="4:12" ht="22.5" customHeight="1" thickBot="1" x14ac:dyDescent="0.25">
      <c r="D314" s="505"/>
      <c r="E314" s="507"/>
      <c r="F314" s="508"/>
      <c r="G314" s="509"/>
      <c r="H314" s="510"/>
      <c r="I314" s="508"/>
      <c r="J314" s="509"/>
      <c r="K314" s="511"/>
      <c r="L314" s="504"/>
    </row>
    <row r="315" spans="4:12" ht="13.5" thickBot="1" x14ac:dyDescent="0.25">
      <c r="D315" s="506"/>
      <c r="E315" s="138"/>
      <c r="F315" s="138"/>
      <c r="G315" s="138"/>
      <c r="H315" s="138"/>
      <c r="I315" s="138"/>
      <c r="J315" s="138"/>
      <c r="K315" s="503"/>
      <c r="L315" s="504"/>
    </row>
    <row r="316" spans="4:12" ht="16.5" thickTop="1" thickBot="1" x14ac:dyDescent="0.25">
      <c r="D316" s="139"/>
      <c r="E316" s="140"/>
      <c r="F316" s="141"/>
      <c r="G316" s="140"/>
      <c r="H316" s="140"/>
      <c r="I316" s="142"/>
      <c r="J316" s="140"/>
      <c r="K316" s="503"/>
      <c r="L316" s="504"/>
    </row>
    <row r="317" spans="4:12" ht="13.5" thickBot="1" x14ac:dyDescent="0.25">
      <c r="D317" s="143"/>
      <c r="E317" s="144"/>
      <c r="F317" s="144"/>
      <c r="G317" s="144"/>
      <c r="H317" s="144"/>
      <c r="I317" s="144"/>
      <c r="J317" s="144"/>
      <c r="K317" s="503"/>
      <c r="L317" s="504"/>
    </row>
    <row r="318" spans="4:12" ht="13.5" thickBot="1" x14ac:dyDescent="0.25">
      <c r="D318" s="143"/>
      <c r="E318" s="144"/>
      <c r="F318" s="144"/>
      <c r="G318" s="144"/>
      <c r="H318" s="144"/>
      <c r="I318" s="145"/>
      <c r="J318" s="144"/>
      <c r="K318" s="503"/>
      <c r="L318" s="504"/>
    </row>
    <row r="319" spans="4:12" ht="13.5" thickBot="1" x14ac:dyDescent="0.25">
      <c r="D319" s="143"/>
      <c r="E319" s="144"/>
      <c r="F319" s="145"/>
      <c r="G319" s="144"/>
      <c r="H319" s="144"/>
      <c r="I319" s="145"/>
      <c r="J319" s="144"/>
      <c r="K319" s="503"/>
      <c r="L319" s="504"/>
    </row>
    <row r="320" spans="4:12" ht="15.75" thickBot="1" x14ac:dyDescent="0.25">
      <c r="D320" s="146"/>
      <c r="E320" s="147"/>
      <c r="F320" s="148"/>
      <c r="G320" s="148"/>
      <c r="H320" s="147"/>
      <c r="I320" s="149"/>
      <c r="J320" s="149"/>
      <c r="K320" s="504"/>
      <c r="L320" s="504"/>
    </row>
    <row r="321" spans="4:12" ht="13.5" thickTop="1" x14ac:dyDescent="0.2">
      <c r="D321" s="103"/>
      <c r="E321" s="103"/>
      <c r="F321" s="103"/>
      <c r="G321" s="103"/>
      <c r="H321" s="103"/>
      <c r="I321" s="103"/>
      <c r="J321" s="103"/>
      <c r="K321" s="103"/>
      <c r="L321" s="103"/>
    </row>
    <row r="322" spans="4:12" x14ac:dyDescent="0.2">
      <c r="D322" s="76"/>
    </row>
    <row r="323" spans="4:12" x14ac:dyDescent="0.2">
      <c r="D323" s="76"/>
    </row>
    <row r="324" spans="4:12" x14ac:dyDescent="0.2">
      <c r="D324" s="77"/>
    </row>
    <row r="325" spans="4:12" x14ac:dyDescent="0.2">
      <c r="D325" s="77"/>
    </row>
    <row r="326" spans="4:12" ht="15.75" thickBot="1" x14ac:dyDescent="0.25">
      <c r="D326" s="150"/>
      <c r="E326" s="151"/>
      <c r="F326" s="151"/>
      <c r="G326" s="152"/>
      <c r="H326" s="153"/>
      <c r="I326" s="153"/>
    </row>
    <row r="327" spans="4:12" ht="17.25" thickTop="1" thickBot="1" x14ac:dyDescent="0.25">
      <c r="D327" s="118"/>
      <c r="E327" s="497"/>
      <c r="F327" s="498"/>
      <c r="G327" s="499"/>
      <c r="H327" s="113"/>
      <c r="I327" s="113"/>
    </row>
    <row r="328" spans="4:12" ht="15.75" thickBot="1" x14ac:dyDescent="0.25">
      <c r="D328" s="135"/>
      <c r="E328" s="89"/>
      <c r="F328" s="89"/>
      <c r="G328" s="92"/>
      <c r="H328" s="91"/>
      <c r="I328" s="91"/>
    </row>
    <row r="329" spans="4:12" ht="15.75" thickBot="1" x14ac:dyDescent="0.25">
      <c r="D329" s="135"/>
      <c r="E329" s="89"/>
      <c r="F329" s="89"/>
      <c r="G329" s="92"/>
      <c r="H329" s="94"/>
      <c r="I329" s="94"/>
    </row>
    <row r="330" spans="4:12" ht="15.75" thickBot="1" x14ac:dyDescent="0.25">
      <c r="D330" s="135"/>
      <c r="E330" s="89"/>
      <c r="F330" s="89"/>
      <c r="G330" s="92"/>
      <c r="H330" s="94"/>
      <c r="I330" s="94"/>
    </row>
    <row r="331" spans="4:12" ht="15.75" thickBot="1" x14ac:dyDescent="0.25">
      <c r="D331" s="135"/>
      <c r="E331" s="89"/>
      <c r="F331" s="89"/>
      <c r="G331" s="92"/>
      <c r="H331" s="91"/>
      <c r="I331" s="91"/>
    </row>
    <row r="332" spans="4:12" ht="15.75" thickBot="1" x14ac:dyDescent="0.25">
      <c r="D332" s="135"/>
      <c r="E332" s="89"/>
      <c r="F332" s="89"/>
      <c r="G332" s="92"/>
      <c r="H332" s="94"/>
      <c r="I332" s="91"/>
    </row>
    <row r="333" spans="4:12" ht="15.75" thickBot="1" x14ac:dyDescent="0.25">
      <c r="D333" s="135"/>
      <c r="E333" s="89"/>
      <c r="F333" s="89"/>
      <c r="G333" s="92"/>
      <c r="H333" s="91"/>
      <c r="I333" s="94"/>
    </row>
    <row r="334" spans="4:12" ht="15.75" thickBot="1" x14ac:dyDescent="0.25">
      <c r="D334" s="135"/>
      <c r="E334" s="89"/>
      <c r="F334" s="89"/>
      <c r="G334" s="92"/>
      <c r="H334" s="94"/>
      <c r="I334" s="94"/>
    </row>
    <row r="335" spans="4:12" ht="16.5" thickBot="1" x14ac:dyDescent="0.25">
      <c r="D335" s="118"/>
      <c r="E335" s="500"/>
      <c r="F335" s="501"/>
      <c r="G335" s="502"/>
      <c r="H335" s="94"/>
      <c r="I335" s="94"/>
    </row>
    <row r="336" spans="4:12" ht="16.5" thickBot="1" x14ac:dyDescent="0.25">
      <c r="D336" s="118"/>
      <c r="E336" s="500"/>
      <c r="F336" s="501"/>
      <c r="G336" s="502"/>
      <c r="H336" s="91"/>
      <c r="I336" s="91"/>
    </row>
    <row r="337" spans="4:9" ht="15.75" thickBot="1" x14ac:dyDescent="0.25">
      <c r="D337" s="135"/>
      <c r="E337" s="89"/>
      <c r="F337" s="89"/>
      <c r="G337" s="90"/>
      <c r="H337" s="91"/>
      <c r="I337" s="94"/>
    </row>
    <row r="338" spans="4:9" ht="15.75" thickBot="1" x14ac:dyDescent="0.25">
      <c r="D338" s="135"/>
      <c r="E338" s="89"/>
      <c r="F338" s="89"/>
      <c r="G338" s="90"/>
      <c r="H338" s="94"/>
      <c r="I338" s="94"/>
    </row>
    <row r="339" spans="4:9" ht="16.5" thickBot="1" x14ac:dyDescent="0.25">
      <c r="D339" s="118"/>
      <c r="E339" s="500"/>
      <c r="F339" s="501"/>
      <c r="G339" s="502"/>
      <c r="H339" s="113"/>
      <c r="I339" s="113"/>
    </row>
    <row r="340" spans="4:9" ht="15.75" thickBot="1" x14ac:dyDescent="0.25">
      <c r="D340" s="154"/>
      <c r="E340" s="155"/>
      <c r="F340" s="155"/>
      <c r="G340" s="156"/>
      <c r="H340" s="156"/>
      <c r="I340" s="156"/>
    </row>
    <row r="341" spans="4:9" ht="13.5" thickTop="1" x14ac:dyDescent="0.2">
      <c r="D341" s="77"/>
    </row>
    <row r="342" spans="4:9" x14ac:dyDescent="0.2">
      <c r="D342" s="75"/>
    </row>
    <row r="343" spans="4:9" x14ac:dyDescent="0.2">
      <c r="D343" s="77"/>
    </row>
    <row r="344" spans="4:9" x14ac:dyDescent="0.2">
      <c r="D344" s="75"/>
    </row>
    <row r="345" spans="4:9" x14ac:dyDescent="0.2">
      <c r="D345" s="77"/>
    </row>
    <row r="346" spans="4:9" x14ac:dyDescent="0.2">
      <c r="D346" s="76"/>
    </row>
    <row r="347" spans="4:9" x14ac:dyDescent="0.2">
      <c r="D347" s="79"/>
    </row>
    <row r="348" spans="4:9" x14ac:dyDescent="0.2">
      <c r="D348" s="157"/>
    </row>
    <row r="349" spans="4:9" x14ac:dyDescent="0.2">
      <c r="D349" s="157"/>
    </row>
    <row r="350" spans="4:9" ht="15" x14ac:dyDescent="0.2">
      <c r="D350" s="158"/>
    </row>
    <row r="351" spans="4:9" ht="15" x14ac:dyDescent="0.2">
      <c r="D351" s="158"/>
    </row>
    <row r="352" spans="4:9" ht="15" x14ac:dyDescent="0.2">
      <c r="D352" s="158"/>
    </row>
    <row r="353" spans="4:4" ht="15" x14ac:dyDescent="0.2">
      <c r="D353" s="158"/>
    </row>
    <row r="354" spans="4:4" ht="15" x14ac:dyDescent="0.2">
      <c r="D354" s="159"/>
    </row>
    <row r="355" spans="4:4" ht="15" x14ac:dyDescent="0.2">
      <c r="D355" s="159"/>
    </row>
    <row r="356" spans="4:4" x14ac:dyDescent="0.2">
      <c r="D356" s="160"/>
    </row>
  </sheetData>
  <mergeCells count="61">
    <mergeCell ref="B3:E3"/>
    <mergeCell ref="H304:H305"/>
    <mergeCell ref="I304:I305"/>
    <mergeCell ref="D313:K313"/>
    <mergeCell ref="F78:G78"/>
    <mergeCell ref="F94:G94"/>
    <mergeCell ref="E126:G126"/>
    <mergeCell ref="F127:H127"/>
    <mergeCell ref="G128:H128"/>
    <mergeCell ref="G129:H129"/>
    <mergeCell ref="G130:H130"/>
    <mergeCell ref="G131:H131"/>
    <mergeCell ref="E157:G157"/>
    <mergeCell ref="F158:G158"/>
    <mergeCell ref="F179:G179"/>
    <mergeCell ref="F197:G197"/>
    <mergeCell ref="D314:D315"/>
    <mergeCell ref="E314:G314"/>
    <mergeCell ref="H314:J314"/>
    <mergeCell ref="K314:L314"/>
    <mergeCell ref="K315:L315"/>
    <mergeCell ref="K316:L316"/>
    <mergeCell ref="K317:L317"/>
    <mergeCell ref="K318:L318"/>
    <mergeCell ref="K319:L319"/>
    <mergeCell ref="K320:L320"/>
    <mergeCell ref="E327:G327"/>
    <mergeCell ref="E335:G335"/>
    <mergeCell ref="E336:G336"/>
    <mergeCell ref="E339:G339"/>
    <mergeCell ref="E303:G303"/>
    <mergeCell ref="F304:F305"/>
    <mergeCell ref="F198:G198"/>
    <mergeCell ref="F199:G199"/>
    <mergeCell ref="F200:G200"/>
    <mergeCell ref="F201:G201"/>
    <mergeCell ref="F205:G205"/>
    <mergeCell ref="F206:G206"/>
    <mergeCell ref="E207:G207"/>
    <mergeCell ref="D215:G215"/>
    <mergeCell ref="D216:G216"/>
    <mergeCell ref="D217:G217"/>
    <mergeCell ref="E246:G246"/>
    <mergeCell ref="F247:F248"/>
    <mergeCell ref="H247:H248"/>
    <mergeCell ref="I247:I248"/>
    <mergeCell ref="D256:K256"/>
    <mergeCell ref="D257:D258"/>
    <mergeCell ref="E257:G257"/>
    <mergeCell ref="H257:J257"/>
    <mergeCell ref="K257:L257"/>
    <mergeCell ref="K258:L258"/>
    <mergeCell ref="E270:G270"/>
    <mergeCell ref="E278:G278"/>
    <mergeCell ref="E279:G279"/>
    <mergeCell ref="E282:G282"/>
    <mergeCell ref="K259:L259"/>
    <mergeCell ref="K260:L260"/>
    <mergeCell ref="K261:L261"/>
    <mergeCell ref="K262:L262"/>
    <mergeCell ref="K263:L26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B17" sqref="B17:G18"/>
    </sheetView>
  </sheetViews>
  <sheetFormatPr defaultRowHeight="15" x14ac:dyDescent="0.25"/>
  <cols>
    <col min="1" max="1" width="5.140625" style="206" customWidth="1"/>
    <col min="2" max="2" width="19.42578125" style="206" customWidth="1"/>
    <col min="3" max="3" width="8.7109375" style="206" customWidth="1"/>
    <col min="4" max="4" width="13" style="206" customWidth="1"/>
    <col min="5" max="5" width="12.42578125" style="206" customWidth="1"/>
    <col min="6" max="6" width="12" style="206" customWidth="1"/>
    <col min="7" max="7" width="15" style="206" customWidth="1"/>
    <col min="8" max="8" width="16.42578125" style="285" customWidth="1"/>
    <col min="9" max="9" width="16.42578125" style="206" customWidth="1"/>
    <col min="10" max="10" width="11.5703125" style="206" bestFit="1" customWidth="1"/>
    <col min="11" max="12" width="9.140625" style="206"/>
    <col min="13" max="13" width="12.28515625" style="206" customWidth="1"/>
    <col min="14" max="256" width="9.140625" style="206"/>
    <col min="257" max="257" width="5.140625" style="206" customWidth="1"/>
    <col min="258" max="258" width="19.42578125" style="206" customWidth="1"/>
    <col min="259" max="259" width="8.7109375" style="206" customWidth="1"/>
    <col min="260" max="260" width="13" style="206" customWidth="1"/>
    <col min="261" max="261" width="12.42578125" style="206" customWidth="1"/>
    <col min="262" max="262" width="12" style="206" customWidth="1"/>
    <col min="263" max="263" width="15" style="206" customWidth="1"/>
    <col min="264" max="265" width="16.42578125" style="206" customWidth="1"/>
    <col min="266" max="266" width="10.85546875" style="206" bestFit="1" customWidth="1"/>
    <col min="267" max="268" width="9.140625" style="206"/>
    <col min="269" max="269" width="12.28515625" style="206" customWidth="1"/>
    <col min="270" max="512" width="9.140625" style="206"/>
    <col min="513" max="513" width="5.140625" style="206" customWidth="1"/>
    <col min="514" max="514" width="19.42578125" style="206" customWidth="1"/>
    <col min="515" max="515" width="8.7109375" style="206" customWidth="1"/>
    <col min="516" max="516" width="13" style="206" customWidth="1"/>
    <col min="517" max="517" width="12.42578125" style="206" customWidth="1"/>
    <col min="518" max="518" width="12" style="206" customWidth="1"/>
    <col min="519" max="519" width="15" style="206" customWidth="1"/>
    <col min="520" max="521" width="16.42578125" style="206" customWidth="1"/>
    <col min="522" max="522" width="10.85546875" style="206" bestFit="1" customWidth="1"/>
    <col min="523" max="524" width="9.140625" style="206"/>
    <col min="525" max="525" width="12.28515625" style="206" customWidth="1"/>
    <col min="526" max="768" width="9.140625" style="206"/>
    <col min="769" max="769" width="5.140625" style="206" customWidth="1"/>
    <col min="770" max="770" width="19.42578125" style="206" customWidth="1"/>
    <col min="771" max="771" width="8.7109375" style="206" customWidth="1"/>
    <col min="772" max="772" width="13" style="206" customWidth="1"/>
    <col min="773" max="773" width="12.42578125" style="206" customWidth="1"/>
    <col min="774" max="774" width="12" style="206" customWidth="1"/>
    <col min="775" max="775" width="15" style="206" customWidth="1"/>
    <col min="776" max="777" width="16.42578125" style="206" customWidth="1"/>
    <col min="778" max="778" width="10.85546875" style="206" bestFit="1" customWidth="1"/>
    <col min="779" max="780" width="9.140625" style="206"/>
    <col min="781" max="781" width="12.28515625" style="206" customWidth="1"/>
    <col min="782" max="1024" width="9.140625" style="206"/>
    <col min="1025" max="1025" width="5.140625" style="206" customWidth="1"/>
    <col min="1026" max="1026" width="19.42578125" style="206" customWidth="1"/>
    <col min="1027" max="1027" width="8.7109375" style="206" customWidth="1"/>
    <col min="1028" max="1028" width="13" style="206" customWidth="1"/>
    <col min="1029" max="1029" width="12.42578125" style="206" customWidth="1"/>
    <col min="1030" max="1030" width="12" style="206" customWidth="1"/>
    <col min="1031" max="1031" width="15" style="206" customWidth="1"/>
    <col min="1032" max="1033" width="16.42578125" style="206" customWidth="1"/>
    <col min="1034" max="1034" width="10.85546875" style="206" bestFit="1" customWidth="1"/>
    <col min="1035" max="1036" width="9.140625" style="206"/>
    <col min="1037" max="1037" width="12.28515625" style="206" customWidth="1"/>
    <col min="1038" max="1280" width="9.140625" style="206"/>
    <col min="1281" max="1281" width="5.140625" style="206" customWidth="1"/>
    <col min="1282" max="1282" width="19.42578125" style="206" customWidth="1"/>
    <col min="1283" max="1283" width="8.7109375" style="206" customWidth="1"/>
    <col min="1284" max="1284" width="13" style="206" customWidth="1"/>
    <col min="1285" max="1285" width="12.42578125" style="206" customWidth="1"/>
    <col min="1286" max="1286" width="12" style="206" customWidth="1"/>
    <col min="1287" max="1287" width="15" style="206" customWidth="1"/>
    <col min="1288" max="1289" width="16.42578125" style="206" customWidth="1"/>
    <col min="1290" max="1290" width="10.85546875" style="206" bestFit="1" customWidth="1"/>
    <col min="1291" max="1292" width="9.140625" style="206"/>
    <col min="1293" max="1293" width="12.28515625" style="206" customWidth="1"/>
    <col min="1294" max="1536" width="9.140625" style="206"/>
    <col min="1537" max="1537" width="5.140625" style="206" customWidth="1"/>
    <col min="1538" max="1538" width="19.42578125" style="206" customWidth="1"/>
    <col min="1539" max="1539" width="8.7109375" style="206" customWidth="1"/>
    <col min="1540" max="1540" width="13" style="206" customWidth="1"/>
    <col min="1541" max="1541" width="12.42578125" style="206" customWidth="1"/>
    <col min="1542" max="1542" width="12" style="206" customWidth="1"/>
    <col min="1543" max="1543" width="15" style="206" customWidth="1"/>
    <col min="1544" max="1545" width="16.42578125" style="206" customWidth="1"/>
    <col min="1546" max="1546" width="10.85546875" style="206" bestFit="1" customWidth="1"/>
    <col min="1547" max="1548" width="9.140625" style="206"/>
    <col min="1549" max="1549" width="12.28515625" style="206" customWidth="1"/>
    <col min="1550" max="1792" width="9.140625" style="206"/>
    <col min="1793" max="1793" width="5.140625" style="206" customWidth="1"/>
    <col min="1794" max="1794" width="19.42578125" style="206" customWidth="1"/>
    <col min="1795" max="1795" width="8.7109375" style="206" customWidth="1"/>
    <col min="1796" max="1796" width="13" style="206" customWidth="1"/>
    <col min="1797" max="1797" width="12.42578125" style="206" customWidth="1"/>
    <col min="1798" max="1798" width="12" style="206" customWidth="1"/>
    <col min="1799" max="1799" width="15" style="206" customWidth="1"/>
    <col min="1800" max="1801" width="16.42578125" style="206" customWidth="1"/>
    <col min="1802" max="1802" width="10.85546875" style="206" bestFit="1" customWidth="1"/>
    <col min="1803" max="1804" width="9.140625" style="206"/>
    <col min="1805" max="1805" width="12.28515625" style="206" customWidth="1"/>
    <col min="1806" max="2048" width="9.140625" style="206"/>
    <col min="2049" max="2049" width="5.140625" style="206" customWidth="1"/>
    <col min="2050" max="2050" width="19.42578125" style="206" customWidth="1"/>
    <col min="2051" max="2051" width="8.7109375" style="206" customWidth="1"/>
    <col min="2052" max="2052" width="13" style="206" customWidth="1"/>
    <col min="2053" max="2053" width="12.42578125" style="206" customWidth="1"/>
    <col min="2054" max="2054" width="12" style="206" customWidth="1"/>
    <col min="2055" max="2055" width="15" style="206" customWidth="1"/>
    <col min="2056" max="2057" width="16.42578125" style="206" customWidth="1"/>
    <col min="2058" max="2058" width="10.85546875" style="206" bestFit="1" customWidth="1"/>
    <col min="2059" max="2060" width="9.140625" style="206"/>
    <col min="2061" max="2061" width="12.28515625" style="206" customWidth="1"/>
    <col min="2062" max="2304" width="9.140625" style="206"/>
    <col min="2305" max="2305" width="5.140625" style="206" customWidth="1"/>
    <col min="2306" max="2306" width="19.42578125" style="206" customWidth="1"/>
    <col min="2307" max="2307" width="8.7109375" style="206" customWidth="1"/>
    <col min="2308" max="2308" width="13" style="206" customWidth="1"/>
    <col min="2309" max="2309" width="12.42578125" style="206" customWidth="1"/>
    <col min="2310" max="2310" width="12" style="206" customWidth="1"/>
    <col min="2311" max="2311" width="15" style="206" customWidth="1"/>
    <col min="2312" max="2313" width="16.42578125" style="206" customWidth="1"/>
    <col min="2314" max="2314" width="10.85546875" style="206" bestFit="1" customWidth="1"/>
    <col min="2315" max="2316" width="9.140625" style="206"/>
    <col min="2317" max="2317" width="12.28515625" style="206" customWidth="1"/>
    <col min="2318" max="2560" width="9.140625" style="206"/>
    <col min="2561" max="2561" width="5.140625" style="206" customWidth="1"/>
    <col min="2562" max="2562" width="19.42578125" style="206" customWidth="1"/>
    <col min="2563" max="2563" width="8.7109375" style="206" customWidth="1"/>
    <col min="2564" max="2564" width="13" style="206" customWidth="1"/>
    <col min="2565" max="2565" width="12.42578125" style="206" customWidth="1"/>
    <col min="2566" max="2566" width="12" style="206" customWidth="1"/>
    <col min="2567" max="2567" width="15" style="206" customWidth="1"/>
    <col min="2568" max="2569" width="16.42578125" style="206" customWidth="1"/>
    <col min="2570" max="2570" width="10.85546875" style="206" bestFit="1" customWidth="1"/>
    <col min="2571" max="2572" width="9.140625" style="206"/>
    <col min="2573" max="2573" width="12.28515625" style="206" customWidth="1"/>
    <col min="2574" max="2816" width="9.140625" style="206"/>
    <col min="2817" max="2817" width="5.140625" style="206" customWidth="1"/>
    <col min="2818" max="2818" width="19.42578125" style="206" customWidth="1"/>
    <col min="2819" max="2819" width="8.7109375" style="206" customWidth="1"/>
    <col min="2820" max="2820" width="13" style="206" customWidth="1"/>
    <col min="2821" max="2821" width="12.42578125" style="206" customWidth="1"/>
    <col min="2822" max="2822" width="12" style="206" customWidth="1"/>
    <col min="2823" max="2823" width="15" style="206" customWidth="1"/>
    <col min="2824" max="2825" width="16.42578125" style="206" customWidth="1"/>
    <col min="2826" max="2826" width="10.85546875" style="206" bestFit="1" customWidth="1"/>
    <col min="2827" max="2828" width="9.140625" style="206"/>
    <col min="2829" max="2829" width="12.28515625" style="206" customWidth="1"/>
    <col min="2830" max="3072" width="9.140625" style="206"/>
    <col min="3073" max="3073" width="5.140625" style="206" customWidth="1"/>
    <col min="3074" max="3074" width="19.42578125" style="206" customWidth="1"/>
    <col min="3075" max="3075" width="8.7109375" style="206" customWidth="1"/>
    <col min="3076" max="3076" width="13" style="206" customWidth="1"/>
    <col min="3077" max="3077" width="12.42578125" style="206" customWidth="1"/>
    <col min="3078" max="3078" width="12" style="206" customWidth="1"/>
    <col min="3079" max="3079" width="15" style="206" customWidth="1"/>
    <col min="3080" max="3081" width="16.42578125" style="206" customWidth="1"/>
    <col min="3082" max="3082" width="10.85546875" style="206" bestFit="1" customWidth="1"/>
    <col min="3083" max="3084" width="9.140625" style="206"/>
    <col min="3085" max="3085" width="12.28515625" style="206" customWidth="1"/>
    <col min="3086" max="3328" width="9.140625" style="206"/>
    <col min="3329" max="3329" width="5.140625" style="206" customWidth="1"/>
    <col min="3330" max="3330" width="19.42578125" style="206" customWidth="1"/>
    <col min="3331" max="3331" width="8.7109375" style="206" customWidth="1"/>
    <col min="3332" max="3332" width="13" style="206" customWidth="1"/>
    <col min="3333" max="3333" width="12.42578125" style="206" customWidth="1"/>
    <col min="3334" max="3334" width="12" style="206" customWidth="1"/>
    <col min="3335" max="3335" width="15" style="206" customWidth="1"/>
    <col min="3336" max="3337" width="16.42578125" style="206" customWidth="1"/>
    <col min="3338" max="3338" width="10.85546875" style="206" bestFit="1" customWidth="1"/>
    <col min="3339" max="3340" width="9.140625" style="206"/>
    <col min="3341" max="3341" width="12.28515625" style="206" customWidth="1"/>
    <col min="3342" max="3584" width="9.140625" style="206"/>
    <col min="3585" max="3585" width="5.140625" style="206" customWidth="1"/>
    <col min="3586" max="3586" width="19.42578125" style="206" customWidth="1"/>
    <col min="3587" max="3587" width="8.7109375" style="206" customWidth="1"/>
    <col min="3588" max="3588" width="13" style="206" customWidth="1"/>
    <col min="3589" max="3589" width="12.42578125" style="206" customWidth="1"/>
    <col min="3590" max="3590" width="12" style="206" customWidth="1"/>
    <col min="3591" max="3591" width="15" style="206" customWidth="1"/>
    <col min="3592" max="3593" width="16.42578125" style="206" customWidth="1"/>
    <col min="3594" max="3594" width="10.85546875" style="206" bestFit="1" customWidth="1"/>
    <col min="3595" max="3596" width="9.140625" style="206"/>
    <col min="3597" max="3597" width="12.28515625" style="206" customWidth="1"/>
    <col min="3598" max="3840" width="9.140625" style="206"/>
    <col min="3841" max="3841" width="5.140625" style="206" customWidth="1"/>
    <col min="3842" max="3842" width="19.42578125" style="206" customWidth="1"/>
    <col min="3843" max="3843" width="8.7109375" style="206" customWidth="1"/>
    <col min="3844" max="3844" width="13" style="206" customWidth="1"/>
    <col min="3845" max="3845" width="12.42578125" style="206" customWidth="1"/>
    <col min="3846" max="3846" width="12" style="206" customWidth="1"/>
    <col min="3847" max="3847" width="15" style="206" customWidth="1"/>
    <col min="3848" max="3849" width="16.42578125" style="206" customWidth="1"/>
    <col min="3850" max="3850" width="10.85546875" style="206" bestFit="1" customWidth="1"/>
    <col min="3851" max="3852" width="9.140625" style="206"/>
    <col min="3853" max="3853" width="12.28515625" style="206" customWidth="1"/>
    <col min="3854" max="4096" width="9.140625" style="206"/>
    <col min="4097" max="4097" width="5.140625" style="206" customWidth="1"/>
    <col min="4098" max="4098" width="19.42578125" style="206" customWidth="1"/>
    <col min="4099" max="4099" width="8.7109375" style="206" customWidth="1"/>
    <col min="4100" max="4100" width="13" style="206" customWidth="1"/>
    <col min="4101" max="4101" width="12.42578125" style="206" customWidth="1"/>
    <col min="4102" max="4102" width="12" style="206" customWidth="1"/>
    <col min="4103" max="4103" width="15" style="206" customWidth="1"/>
    <col min="4104" max="4105" width="16.42578125" style="206" customWidth="1"/>
    <col min="4106" max="4106" width="10.85546875" style="206" bestFit="1" customWidth="1"/>
    <col min="4107" max="4108" width="9.140625" style="206"/>
    <col min="4109" max="4109" width="12.28515625" style="206" customWidth="1"/>
    <col min="4110" max="4352" width="9.140625" style="206"/>
    <col min="4353" max="4353" width="5.140625" style="206" customWidth="1"/>
    <col min="4354" max="4354" width="19.42578125" style="206" customWidth="1"/>
    <col min="4355" max="4355" width="8.7109375" style="206" customWidth="1"/>
    <col min="4356" max="4356" width="13" style="206" customWidth="1"/>
    <col min="4357" max="4357" width="12.42578125" style="206" customWidth="1"/>
    <col min="4358" max="4358" width="12" style="206" customWidth="1"/>
    <col min="4359" max="4359" width="15" style="206" customWidth="1"/>
    <col min="4360" max="4361" width="16.42578125" style="206" customWidth="1"/>
    <col min="4362" max="4362" width="10.85546875" style="206" bestFit="1" customWidth="1"/>
    <col min="4363" max="4364" width="9.140625" style="206"/>
    <col min="4365" max="4365" width="12.28515625" style="206" customWidth="1"/>
    <col min="4366" max="4608" width="9.140625" style="206"/>
    <col min="4609" max="4609" width="5.140625" style="206" customWidth="1"/>
    <col min="4610" max="4610" width="19.42578125" style="206" customWidth="1"/>
    <col min="4611" max="4611" width="8.7109375" style="206" customWidth="1"/>
    <col min="4612" max="4612" width="13" style="206" customWidth="1"/>
    <col min="4613" max="4613" width="12.42578125" style="206" customWidth="1"/>
    <col min="4614" max="4614" width="12" style="206" customWidth="1"/>
    <col min="4615" max="4615" width="15" style="206" customWidth="1"/>
    <col min="4616" max="4617" width="16.42578125" style="206" customWidth="1"/>
    <col min="4618" max="4618" width="10.85546875" style="206" bestFit="1" customWidth="1"/>
    <col min="4619" max="4620" width="9.140625" style="206"/>
    <col min="4621" max="4621" width="12.28515625" style="206" customWidth="1"/>
    <col min="4622" max="4864" width="9.140625" style="206"/>
    <col min="4865" max="4865" width="5.140625" style="206" customWidth="1"/>
    <col min="4866" max="4866" width="19.42578125" style="206" customWidth="1"/>
    <col min="4867" max="4867" width="8.7109375" style="206" customWidth="1"/>
    <col min="4868" max="4868" width="13" style="206" customWidth="1"/>
    <col min="4869" max="4869" width="12.42578125" style="206" customWidth="1"/>
    <col min="4870" max="4870" width="12" style="206" customWidth="1"/>
    <col min="4871" max="4871" width="15" style="206" customWidth="1"/>
    <col min="4872" max="4873" width="16.42578125" style="206" customWidth="1"/>
    <col min="4874" max="4874" width="10.85546875" style="206" bestFit="1" customWidth="1"/>
    <col min="4875" max="4876" width="9.140625" style="206"/>
    <col min="4877" max="4877" width="12.28515625" style="206" customWidth="1"/>
    <col min="4878" max="5120" width="9.140625" style="206"/>
    <col min="5121" max="5121" width="5.140625" style="206" customWidth="1"/>
    <col min="5122" max="5122" width="19.42578125" style="206" customWidth="1"/>
    <col min="5123" max="5123" width="8.7109375" style="206" customWidth="1"/>
    <col min="5124" max="5124" width="13" style="206" customWidth="1"/>
    <col min="5125" max="5125" width="12.42578125" style="206" customWidth="1"/>
    <col min="5126" max="5126" width="12" style="206" customWidth="1"/>
    <col min="5127" max="5127" width="15" style="206" customWidth="1"/>
    <col min="5128" max="5129" width="16.42578125" style="206" customWidth="1"/>
    <col min="5130" max="5130" width="10.85546875" style="206" bestFit="1" customWidth="1"/>
    <col min="5131" max="5132" width="9.140625" style="206"/>
    <col min="5133" max="5133" width="12.28515625" style="206" customWidth="1"/>
    <col min="5134" max="5376" width="9.140625" style="206"/>
    <col min="5377" max="5377" width="5.140625" style="206" customWidth="1"/>
    <col min="5378" max="5378" width="19.42578125" style="206" customWidth="1"/>
    <col min="5379" max="5379" width="8.7109375" style="206" customWidth="1"/>
    <col min="5380" max="5380" width="13" style="206" customWidth="1"/>
    <col min="5381" max="5381" width="12.42578125" style="206" customWidth="1"/>
    <col min="5382" max="5382" width="12" style="206" customWidth="1"/>
    <col min="5383" max="5383" width="15" style="206" customWidth="1"/>
    <col min="5384" max="5385" width="16.42578125" style="206" customWidth="1"/>
    <col min="5386" max="5386" width="10.85546875" style="206" bestFit="1" customWidth="1"/>
    <col min="5387" max="5388" width="9.140625" style="206"/>
    <col min="5389" max="5389" width="12.28515625" style="206" customWidth="1"/>
    <col min="5390" max="5632" width="9.140625" style="206"/>
    <col min="5633" max="5633" width="5.140625" style="206" customWidth="1"/>
    <col min="5634" max="5634" width="19.42578125" style="206" customWidth="1"/>
    <col min="5635" max="5635" width="8.7109375" style="206" customWidth="1"/>
    <col min="5636" max="5636" width="13" style="206" customWidth="1"/>
    <col min="5637" max="5637" width="12.42578125" style="206" customWidth="1"/>
    <col min="5638" max="5638" width="12" style="206" customWidth="1"/>
    <col min="5639" max="5639" width="15" style="206" customWidth="1"/>
    <col min="5640" max="5641" width="16.42578125" style="206" customWidth="1"/>
    <col min="5642" max="5642" width="10.85546875" style="206" bestFit="1" customWidth="1"/>
    <col min="5643" max="5644" width="9.140625" style="206"/>
    <col min="5645" max="5645" width="12.28515625" style="206" customWidth="1"/>
    <col min="5646" max="5888" width="9.140625" style="206"/>
    <col min="5889" max="5889" width="5.140625" style="206" customWidth="1"/>
    <col min="5890" max="5890" width="19.42578125" style="206" customWidth="1"/>
    <col min="5891" max="5891" width="8.7109375" style="206" customWidth="1"/>
    <col min="5892" max="5892" width="13" style="206" customWidth="1"/>
    <col min="5893" max="5893" width="12.42578125" style="206" customWidth="1"/>
    <col min="5894" max="5894" width="12" style="206" customWidth="1"/>
    <col min="5895" max="5895" width="15" style="206" customWidth="1"/>
    <col min="5896" max="5897" width="16.42578125" style="206" customWidth="1"/>
    <col min="5898" max="5898" width="10.85546875" style="206" bestFit="1" customWidth="1"/>
    <col min="5899" max="5900" width="9.140625" style="206"/>
    <col min="5901" max="5901" width="12.28515625" style="206" customWidth="1"/>
    <col min="5902" max="6144" width="9.140625" style="206"/>
    <col min="6145" max="6145" width="5.140625" style="206" customWidth="1"/>
    <col min="6146" max="6146" width="19.42578125" style="206" customWidth="1"/>
    <col min="6147" max="6147" width="8.7109375" style="206" customWidth="1"/>
    <col min="6148" max="6148" width="13" style="206" customWidth="1"/>
    <col min="6149" max="6149" width="12.42578125" style="206" customWidth="1"/>
    <col min="6150" max="6150" width="12" style="206" customWidth="1"/>
    <col min="6151" max="6151" width="15" style="206" customWidth="1"/>
    <col min="6152" max="6153" width="16.42578125" style="206" customWidth="1"/>
    <col min="6154" max="6154" width="10.85546875" style="206" bestFit="1" customWidth="1"/>
    <col min="6155" max="6156" width="9.140625" style="206"/>
    <col min="6157" max="6157" width="12.28515625" style="206" customWidth="1"/>
    <col min="6158" max="6400" width="9.140625" style="206"/>
    <col min="6401" max="6401" width="5.140625" style="206" customWidth="1"/>
    <col min="6402" max="6402" width="19.42578125" style="206" customWidth="1"/>
    <col min="6403" max="6403" width="8.7109375" style="206" customWidth="1"/>
    <col min="6404" max="6404" width="13" style="206" customWidth="1"/>
    <col min="6405" max="6405" width="12.42578125" style="206" customWidth="1"/>
    <col min="6406" max="6406" width="12" style="206" customWidth="1"/>
    <col min="6407" max="6407" width="15" style="206" customWidth="1"/>
    <col min="6408" max="6409" width="16.42578125" style="206" customWidth="1"/>
    <col min="6410" max="6410" width="10.85546875" style="206" bestFit="1" customWidth="1"/>
    <col min="6411" max="6412" width="9.140625" style="206"/>
    <col min="6413" max="6413" width="12.28515625" style="206" customWidth="1"/>
    <col min="6414" max="6656" width="9.140625" style="206"/>
    <col min="6657" max="6657" width="5.140625" style="206" customWidth="1"/>
    <col min="6658" max="6658" width="19.42578125" style="206" customWidth="1"/>
    <col min="6659" max="6659" width="8.7109375" style="206" customWidth="1"/>
    <col min="6660" max="6660" width="13" style="206" customWidth="1"/>
    <col min="6661" max="6661" width="12.42578125" style="206" customWidth="1"/>
    <col min="6662" max="6662" width="12" style="206" customWidth="1"/>
    <col min="6663" max="6663" width="15" style="206" customWidth="1"/>
    <col min="6664" max="6665" width="16.42578125" style="206" customWidth="1"/>
    <col min="6666" max="6666" width="10.85546875" style="206" bestFit="1" customWidth="1"/>
    <col min="6667" max="6668" width="9.140625" style="206"/>
    <col min="6669" max="6669" width="12.28515625" style="206" customWidth="1"/>
    <col min="6670" max="6912" width="9.140625" style="206"/>
    <col min="6913" max="6913" width="5.140625" style="206" customWidth="1"/>
    <col min="6914" max="6914" width="19.42578125" style="206" customWidth="1"/>
    <col min="6915" max="6915" width="8.7109375" style="206" customWidth="1"/>
    <col min="6916" max="6916" width="13" style="206" customWidth="1"/>
    <col min="6917" max="6917" width="12.42578125" style="206" customWidth="1"/>
    <col min="6918" max="6918" width="12" style="206" customWidth="1"/>
    <col min="6919" max="6919" width="15" style="206" customWidth="1"/>
    <col min="6920" max="6921" width="16.42578125" style="206" customWidth="1"/>
    <col min="6922" max="6922" width="10.85546875" style="206" bestFit="1" customWidth="1"/>
    <col min="6923" max="6924" width="9.140625" style="206"/>
    <col min="6925" max="6925" width="12.28515625" style="206" customWidth="1"/>
    <col min="6926" max="7168" width="9.140625" style="206"/>
    <col min="7169" max="7169" width="5.140625" style="206" customWidth="1"/>
    <col min="7170" max="7170" width="19.42578125" style="206" customWidth="1"/>
    <col min="7171" max="7171" width="8.7109375" style="206" customWidth="1"/>
    <col min="7172" max="7172" width="13" style="206" customWidth="1"/>
    <col min="7173" max="7173" width="12.42578125" style="206" customWidth="1"/>
    <col min="7174" max="7174" width="12" style="206" customWidth="1"/>
    <col min="7175" max="7175" width="15" style="206" customWidth="1"/>
    <col min="7176" max="7177" width="16.42578125" style="206" customWidth="1"/>
    <col min="7178" max="7178" width="10.85546875" style="206" bestFit="1" customWidth="1"/>
    <col min="7179" max="7180" width="9.140625" style="206"/>
    <col min="7181" max="7181" width="12.28515625" style="206" customWidth="1"/>
    <col min="7182" max="7424" width="9.140625" style="206"/>
    <col min="7425" max="7425" width="5.140625" style="206" customWidth="1"/>
    <col min="7426" max="7426" width="19.42578125" style="206" customWidth="1"/>
    <col min="7427" max="7427" width="8.7109375" style="206" customWidth="1"/>
    <col min="7428" max="7428" width="13" style="206" customWidth="1"/>
    <col min="7429" max="7429" width="12.42578125" style="206" customWidth="1"/>
    <col min="7430" max="7430" width="12" style="206" customWidth="1"/>
    <col min="7431" max="7431" width="15" style="206" customWidth="1"/>
    <col min="7432" max="7433" width="16.42578125" style="206" customWidth="1"/>
    <col min="7434" max="7434" width="10.85546875" style="206" bestFit="1" customWidth="1"/>
    <col min="7435" max="7436" width="9.140625" style="206"/>
    <col min="7437" max="7437" width="12.28515625" style="206" customWidth="1"/>
    <col min="7438" max="7680" width="9.140625" style="206"/>
    <col min="7681" max="7681" width="5.140625" style="206" customWidth="1"/>
    <col min="7682" max="7682" width="19.42578125" style="206" customWidth="1"/>
    <col min="7683" max="7683" width="8.7109375" style="206" customWidth="1"/>
    <col min="7684" max="7684" width="13" style="206" customWidth="1"/>
    <col min="7685" max="7685" width="12.42578125" style="206" customWidth="1"/>
    <col min="7686" max="7686" width="12" style="206" customWidth="1"/>
    <col min="7687" max="7687" width="15" style="206" customWidth="1"/>
    <col min="7688" max="7689" width="16.42578125" style="206" customWidth="1"/>
    <col min="7690" max="7690" width="10.85546875" style="206" bestFit="1" customWidth="1"/>
    <col min="7691" max="7692" width="9.140625" style="206"/>
    <col min="7693" max="7693" width="12.28515625" style="206" customWidth="1"/>
    <col min="7694" max="7936" width="9.140625" style="206"/>
    <col min="7937" max="7937" width="5.140625" style="206" customWidth="1"/>
    <col min="7938" max="7938" width="19.42578125" style="206" customWidth="1"/>
    <col min="7939" max="7939" width="8.7109375" style="206" customWidth="1"/>
    <col min="7940" max="7940" width="13" style="206" customWidth="1"/>
    <col min="7941" max="7941" width="12.42578125" style="206" customWidth="1"/>
    <col min="7942" max="7942" width="12" style="206" customWidth="1"/>
    <col min="7943" max="7943" width="15" style="206" customWidth="1"/>
    <col min="7944" max="7945" width="16.42578125" style="206" customWidth="1"/>
    <col min="7946" max="7946" width="10.85546875" style="206" bestFit="1" customWidth="1"/>
    <col min="7947" max="7948" width="9.140625" style="206"/>
    <col min="7949" max="7949" width="12.28515625" style="206" customWidth="1"/>
    <col min="7950" max="8192" width="9.140625" style="206"/>
    <col min="8193" max="8193" width="5.140625" style="206" customWidth="1"/>
    <col min="8194" max="8194" width="19.42578125" style="206" customWidth="1"/>
    <col min="8195" max="8195" width="8.7109375" style="206" customWidth="1"/>
    <col min="8196" max="8196" width="13" style="206" customWidth="1"/>
    <col min="8197" max="8197" width="12.42578125" style="206" customWidth="1"/>
    <col min="8198" max="8198" width="12" style="206" customWidth="1"/>
    <col min="8199" max="8199" width="15" style="206" customWidth="1"/>
    <col min="8200" max="8201" width="16.42578125" style="206" customWidth="1"/>
    <col min="8202" max="8202" width="10.85546875" style="206" bestFit="1" customWidth="1"/>
    <col min="8203" max="8204" width="9.140625" style="206"/>
    <col min="8205" max="8205" width="12.28515625" style="206" customWidth="1"/>
    <col min="8206" max="8448" width="9.140625" style="206"/>
    <col min="8449" max="8449" width="5.140625" style="206" customWidth="1"/>
    <col min="8450" max="8450" width="19.42578125" style="206" customWidth="1"/>
    <col min="8451" max="8451" width="8.7109375" style="206" customWidth="1"/>
    <col min="8452" max="8452" width="13" style="206" customWidth="1"/>
    <col min="8453" max="8453" width="12.42578125" style="206" customWidth="1"/>
    <col min="8454" max="8454" width="12" style="206" customWidth="1"/>
    <col min="8455" max="8455" width="15" style="206" customWidth="1"/>
    <col min="8456" max="8457" width="16.42578125" style="206" customWidth="1"/>
    <col min="8458" max="8458" width="10.85546875" style="206" bestFit="1" customWidth="1"/>
    <col min="8459" max="8460" width="9.140625" style="206"/>
    <col min="8461" max="8461" width="12.28515625" style="206" customWidth="1"/>
    <col min="8462" max="8704" width="9.140625" style="206"/>
    <col min="8705" max="8705" width="5.140625" style="206" customWidth="1"/>
    <col min="8706" max="8706" width="19.42578125" style="206" customWidth="1"/>
    <col min="8707" max="8707" width="8.7109375" style="206" customWidth="1"/>
    <col min="8708" max="8708" width="13" style="206" customWidth="1"/>
    <col min="8709" max="8709" width="12.42578125" style="206" customWidth="1"/>
    <col min="8710" max="8710" width="12" style="206" customWidth="1"/>
    <col min="8711" max="8711" width="15" style="206" customWidth="1"/>
    <col min="8712" max="8713" width="16.42578125" style="206" customWidth="1"/>
    <col min="8714" max="8714" width="10.85546875" style="206" bestFit="1" customWidth="1"/>
    <col min="8715" max="8716" width="9.140625" style="206"/>
    <col min="8717" max="8717" width="12.28515625" style="206" customWidth="1"/>
    <col min="8718" max="8960" width="9.140625" style="206"/>
    <col min="8961" max="8961" width="5.140625" style="206" customWidth="1"/>
    <col min="8962" max="8962" width="19.42578125" style="206" customWidth="1"/>
    <col min="8963" max="8963" width="8.7109375" style="206" customWidth="1"/>
    <col min="8964" max="8964" width="13" style="206" customWidth="1"/>
    <col min="8965" max="8965" width="12.42578125" style="206" customWidth="1"/>
    <col min="8966" max="8966" width="12" style="206" customWidth="1"/>
    <col min="8967" max="8967" width="15" style="206" customWidth="1"/>
    <col min="8968" max="8969" width="16.42578125" style="206" customWidth="1"/>
    <col min="8970" max="8970" width="10.85546875" style="206" bestFit="1" customWidth="1"/>
    <col min="8971" max="8972" width="9.140625" style="206"/>
    <col min="8973" max="8973" width="12.28515625" style="206" customWidth="1"/>
    <col min="8974" max="9216" width="9.140625" style="206"/>
    <col min="9217" max="9217" width="5.140625" style="206" customWidth="1"/>
    <col min="9218" max="9218" width="19.42578125" style="206" customWidth="1"/>
    <col min="9219" max="9219" width="8.7109375" style="206" customWidth="1"/>
    <col min="9220" max="9220" width="13" style="206" customWidth="1"/>
    <col min="9221" max="9221" width="12.42578125" style="206" customWidth="1"/>
    <col min="9222" max="9222" width="12" style="206" customWidth="1"/>
    <col min="9223" max="9223" width="15" style="206" customWidth="1"/>
    <col min="9224" max="9225" width="16.42578125" style="206" customWidth="1"/>
    <col min="9226" max="9226" width="10.85546875" style="206" bestFit="1" customWidth="1"/>
    <col min="9227" max="9228" width="9.140625" style="206"/>
    <col min="9229" max="9229" width="12.28515625" style="206" customWidth="1"/>
    <col min="9230" max="9472" width="9.140625" style="206"/>
    <col min="9473" max="9473" width="5.140625" style="206" customWidth="1"/>
    <col min="9474" max="9474" width="19.42578125" style="206" customWidth="1"/>
    <col min="9475" max="9475" width="8.7109375" style="206" customWidth="1"/>
    <col min="9476" max="9476" width="13" style="206" customWidth="1"/>
    <col min="9477" max="9477" width="12.42578125" style="206" customWidth="1"/>
    <col min="9478" max="9478" width="12" style="206" customWidth="1"/>
    <col min="9479" max="9479" width="15" style="206" customWidth="1"/>
    <col min="9480" max="9481" width="16.42578125" style="206" customWidth="1"/>
    <col min="9482" max="9482" width="10.85546875" style="206" bestFit="1" customWidth="1"/>
    <col min="9483" max="9484" width="9.140625" style="206"/>
    <col min="9485" max="9485" width="12.28515625" style="206" customWidth="1"/>
    <col min="9486" max="9728" width="9.140625" style="206"/>
    <col min="9729" max="9729" width="5.140625" style="206" customWidth="1"/>
    <col min="9730" max="9730" width="19.42578125" style="206" customWidth="1"/>
    <col min="9731" max="9731" width="8.7109375" style="206" customWidth="1"/>
    <col min="9732" max="9732" width="13" style="206" customWidth="1"/>
    <col min="9733" max="9733" width="12.42578125" style="206" customWidth="1"/>
    <col min="9734" max="9734" width="12" style="206" customWidth="1"/>
    <col min="9735" max="9735" width="15" style="206" customWidth="1"/>
    <col min="9736" max="9737" width="16.42578125" style="206" customWidth="1"/>
    <col min="9738" max="9738" width="10.85546875" style="206" bestFit="1" customWidth="1"/>
    <col min="9739" max="9740" width="9.140625" style="206"/>
    <col min="9741" max="9741" width="12.28515625" style="206" customWidth="1"/>
    <col min="9742" max="9984" width="9.140625" style="206"/>
    <col min="9985" max="9985" width="5.140625" style="206" customWidth="1"/>
    <col min="9986" max="9986" width="19.42578125" style="206" customWidth="1"/>
    <col min="9987" max="9987" width="8.7109375" style="206" customWidth="1"/>
    <col min="9988" max="9988" width="13" style="206" customWidth="1"/>
    <col min="9989" max="9989" width="12.42578125" style="206" customWidth="1"/>
    <col min="9990" max="9990" width="12" style="206" customWidth="1"/>
    <col min="9991" max="9991" width="15" style="206" customWidth="1"/>
    <col min="9992" max="9993" width="16.42578125" style="206" customWidth="1"/>
    <col min="9994" max="9994" width="10.85546875" style="206" bestFit="1" customWidth="1"/>
    <col min="9995" max="9996" width="9.140625" style="206"/>
    <col min="9997" max="9997" width="12.28515625" style="206" customWidth="1"/>
    <col min="9998" max="10240" width="9.140625" style="206"/>
    <col min="10241" max="10241" width="5.140625" style="206" customWidth="1"/>
    <col min="10242" max="10242" width="19.42578125" style="206" customWidth="1"/>
    <col min="10243" max="10243" width="8.7109375" style="206" customWidth="1"/>
    <col min="10244" max="10244" width="13" style="206" customWidth="1"/>
    <col min="10245" max="10245" width="12.42578125" style="206" customWidth="1"/>
    <col min="10246" max="10246" width="12" style="206" customWidth="1"/>
    <col min="10247" max="10247" width="15" style="206" customWidth="1"/>
    <col min="10248" max="10249" width="16.42578125" style="206" customWidth="1"/>
    <col min="10250" max="10250" width="10.85546875" style="206" bestFit="1" customWidth="1"/>
    <col min="10251" max="10252" width="9.140625" style="206"/>
    <col min="10253" max="10253" width="12.28515625" style="206" customWidth="1"/>
    <col min="10254" max="10496" width="9.140625" style="206"/>
    <col min="10497" max="10497" width="5.140625" style="206" customWidth="1"/>
    <col min="10498" max="10498" width="19.42578125" style="206" customWidth="1"/>
    <col min="10499" max="10499" width="8.7109375" style="206" customWidth="1"/>
    <col min="10500" max="10500" width="13" style="206" customWidth="1"/>
    <col min="10501" max="10501" width="12.42578125" style="206" customWidth="1"/>
    <col min="10502" max="10502" width="12" style="206" customWidth="1"/>
    <col min="10503" max="10503" width="15" style="206" customWidth="1"/>
    <col min="10504" max="10505" width="16.42578125" style="206" customWidth="1"/>
    <col min="10506" max="10506" width="10.85546875" style="206" bestFit="1" customWidth="1"/>
    <col min="10507" max="10508" width="9.140625" style="206"/>
    <col min="10509" max="10509" width="12.28515625" style="206" customWidth="1"/>
    <col min="10510" max="10752" width="9.140625" style="206"/>
    <col min="10753" max="10753" width="5.140625" style="206" customWidth="1"/>
    <col min="10754" max="10754" width="19.42578125" style="206" customWidth="1"/>
    <col min="10755" max="10755" width="8.7109375" style="206" customWidth="1"/>
    <col min="10756" max="10756" width="13" style="206" customWidth="1"/>
    <col min="10757" max="10757" width="12.42578125" style="206" customWidth="1"/>
    <col min="10758" max="10758" width="12" style="206" customWidth="1"/>
    <col min="10759" max="10759" width="15" style="206" customWidth="1"/>
    <col min="10760" max="10761" width="16.42578125" style="206" customWidth="1"/>
    <col min="10762" max="10762" width="10.85546875" style="206" bestFit="1" customWidth="1"/>
    <col min="10763" max="10764" width="9.140625" style="206"/>
    <col min="10765" max="10765" width="12.28515625" style="206" customWidth="1"/>
    <col min="10766" max="11008" width="9.140625" style="206"/>
    <col min="11009" max="11009" width="5.140625" style="206" customWidth="1"/>
    <col min="11010" max="11010" width="19.42578125" style="206" customWidth="1"/>
    <col min="11011" max="11011" width="8.7109375" style="206" customWidth="1"/>
    <col min="11012" max="11012" width="13" style="206" customWidth="1"/>
    <col min="11013" max="11013" width="12.42578125" style="206" customWidth="1"/>
    <col min="11014" max="11014" width="12" style="206" customWidth="1"/>
    <col min="11015" max="11015" width="15" style="206" customWidth="1"/>
    <col min="11016" max="11017" width="16.42578125" style="206" customWidth="1"/>
    <col min="11018" max="11018" width="10.85546875" style="206" bestFit="1" customWidth="1"/>
    <col min="11019" max="11020" width="9.140625" style="206"/>
    <col min="11021" max="11021" width="12.28515625" style="206" customWidth="1"/>
    <col min="11022" max="11264" width="9.140625" style="206"/>
    <col min="11265" max="11265" width="5.140625" style="206" customWidth="1"/>
    <col min="11266" max="11266" width="19.42578125" style="206" customWidth="1"/>
    <col min="11267" max="11267" width="8.7109375" style="206" customWidth="1"/>
    <col min="11268" max="11268" width="13" style="206" customWidth="1"/>
    <col min="11269" max="11269" width="12.42578125" style="206" customWidth="1"/>
    <col min="11270" max="11270" width="12" style="206" customWidth="1"/>
    <col min="11271" max="11271" width="15" style="206" customWidth="1"/>
    <col min="11272" max="11273" width="16.42578125" style="206" customWidth="1"/>
    <col min="11274" max="11274" width="10.85546875" style="206" bestFit="1" customWidth="1"/>
    <col min="11275" max="11276" width="9.140625" style="206"/>
    <col min="11277" max="11277" width="12.28515625" style="206" customWidth="1"/>
    <col min="11278" max="11520" width="9.140625" style="206"/>
    <col min="11521" max="11521" width="5.140625" style="206" customWidth="1"/>
    <col min="11522" max="11522" width="19.42578125" style="206" customWidth="1"/>
    <col min="11523" max="11523" width="8.7109375" style="206" customWidth="1"/>
    <col min="11524" max="11524" width="13" style="206" customWidth="1"/>
    <col min="11525" max="11525" width="12.42578125" style="206" customWidth="1"/>
    <col min="11526" max="11526" width="12" style="206" customWidth="1"/>
    <col min="11527" max="11527" width="15" style="206" customWidth="1"/>
    <col min="11528" max="11529" width="16.42578125" style="206" customWidth="1"/>
    <col min="11530" max="11530" width="10.85546875" style="206" bestFit="1" customWidth="1"/>
    <col min="11531" max="11532" width="9.140625" style="206"/>
    <col min="11533" max="11533" width="12.28515625" style="206" customWidth="1"/>
    <col min="11534" max="11776" width="9.140625" style="206"/>
    <col min="11777" max="11777" width="5.140625" style="206" customWidth="1"/>
    <col min="11778" max="11778" width="19.42578125" style="206" customWidth="1"/>
    <col min="11779" max="11779" width="8.7109375" style="206" customWidth="1"/>
    <col min="11780" max="11780" width="13" style="206" customWidth="1"/>
    <col min="11781" max="11781" width="12.42578125" style="206" customWidth="1"/>
    <col min="11782" max="11782" width="12" style="206" customWidth="1"/>
    <col min="11783" max="11783" width="15" style="206" customWidth="1"/>
    <col min="11784" max="11785" width="16.42578125" style="206" customWidth="1"/>
    <col min="11786" max="11786" width="10.85546875" style="206" bestFit="1" customWidth="1"/>
    <col min="11787" max="11788" width="9.140625" style="206"/>
    <col min="11789" max="11789" width="12.28515625" style="206" customWidth="1"/>
    <col min="11790" max="12032" width="9.140625" style="206"/>
    <col min="12033" max="12033" width="5.140625" style="206" customWidth="1"/>
    <col min="12034" max="12034" width="19.42578125" style="206" customWidth="1"/>
    <col min="12035" max="12035" width="8.7109375" style="206" customWidth="1"/>
    <col min="12036" max="12036" width="13" style="206" customWidth="1"/>
    <col min="12037" max="12037" width="12.42578125" style="206" customWidth="1"/>
    <col min="12038" max="12038" width="12" style="206" customWidth="1"/>
    <col min="12039" max="12039" width="15" style="206" customWidth="1"/>
    <col min="12040" max="12041" width="16.42578125" style="206" customWidth="1"/>
    <col min="12042" max="12042" width="10.85546875" style="206" bestFit="1" customWidth="1"/>
    <col min="12043" max="12044" width="9.140625" style="206"/>
    <col min="12045" max="12045" width="12.28515625" style="206" customWidth="1"/>
    <col min="12046" max="12288" width="9.140625" style="206"/>
    <col min="12289" max="12289" width="5.140625" style="206" customWidth="1"/>
    <col min="12290" max="12290" width="19.42578125" style="206" customWidth="1"/>
    <col min="12291" max="12291" width="8.7109375" style="206" customWidth="1"/>
    <col min="12292" max="12292" width="13" style="206" customWidth="1"/>
    <col min="12293" max="12293" width="12.42578125" style="206" customWidth="1"/>
    <col min="12294" max="12294" width="12" style="206" customWidth="1"/>
    <col min="12295" max="12295" width="15" style="206" customWidth="1"/>
    <col min="12296" max="12297" width="16.42578125" style="206" customWidth="1"/>
    <col min="12298" max="12298" width="10.85546875" style="206" bestFit="1" customWidth="1"/>
    <col min="12299" max="12300" width="9.140625" style="206"/>
    <col min="12301" max="12301" width="12.28515625" style="206" customWidth="1"/>
    <col min="12302" max="12544" width="9.140625" style="206"/>
    <col min="12545" max="12545" width="5.140625" style="206" customWidth="1"/>
    <col min="12546" max="12546" width="19.42578125" style="206" customWidth="1"/>
    <col min="12547" max="12547" width="8.7109375" style="206" customWidth="1"/>
    <col min="12548" max="12548" width="13" style="206" customWidth="1"/>
    <col min="12549" max="12549" width="12.42578125" style="206" customWidth="1"/>
    <col min="12550" max="12550" width="12" style="206" customWidth="1"/>
    <col min="12551" max="12551" width="15" style="206" customWidth="1"/>
    <col min="12552" max="12553" width="16.42578125" style="206" customWidth="1"/>
    <col min="12554" max="12554" width="10.85546875" style="206" bestFit="1" customWidth="1"/>
    <col min="12555" max="12556" width="9.140625" style="206"/>
    <col min="12557" max="12557" width="12.28515625" style="206" customWidth="1"/>
    <col min="12558" max="12800" width="9.140625" style="206"/>
    <col min="12801" max="12801" width="5.140625" style="206" customWidth="1"/>
    <col min="12802" max="12802" width="19.42578125" style="206" customWidth="1"/>
    <col min="12803" max="12803" width="8.7109375" style="206" customWidth="1"/>
    <col min="12804" max="12804" width="13" style="206" customWidth="1"/>
    <col min="12805" max="12805" width="12.42578125" style="206" customWidth="1"/>
    <col min="12806" max="12806" width="12" style="206" customWidth="1"/>
    <col min="12807" max="12807" width="15" style="206" customWidth="1"/>
    <col min="12808" max="12809" width="16.42578125" style="206" customWidth="1"/>
    <col min="12810" max="12810" width="10.85546875" style="206" bestFit="1" customWidth="1"/>
    <col min="12811" max="12812" width="9.140625" style="206"/>
    <col min="12813" max="12813" width="12.28515625" style="206" customWidth="1"/>
    <col min="12814" max="13056" width="9.140625" style="206"/>
    <col min="13057" max="13057" width="5.140625" style="206" customWidth="1"/>
    <col min="13058" max="13058" width="19.42578125" style="206" customWidth="1"/>
    <col min="13059" max="13059" width="8.7109375" style="206" customWidth="1"/>
    <col min="13060" max="13060" width="13" style="206" customWidth="1"/>
    <col min="13061" max="13061" width="12.42578125" style="206" customWidth="1"/>
    <col min="13062" max="13062" width="12" style="206" customWidth="1"/>
    <col min="13063" max="13063" width="15" style="206" customWidth="1"/>
    <col min="13064" max="13065" width="16.42578125" style="206" customWidth="1"/>
    <col min="13066" max="13066" width="10.85546875" style="206" bestFit="1" customWidth="1"/>
    <col min="13067" max="13068" width="9.140625" style="206"/>
    <col min="13069" max="13069" width="12.28515625" style="206" customWidth="1"/>
    <col min="13070" max="13312" width="9.140625" style="206"/>
    <col min="13313" max="13313" width="5.140625" style="206" customWidth="1"/>
    <col min="13314" max="13314" width="19.42578125" style="206" customWidth="1"/>
    <col min="13315" max="13315" width="8.7109375" style="206" customWidth="1"/>
    <col min="13316" max="13316" width="13" style="206" customWidth="1"/>
    <col min="13317" max="13317" width="12.42578125" style="206" customWidth="1"/>
    <col min="13318" max="13318" width="12" style="206" customWidth="1"/>
    <col min="13319" max="13319" width="15" style="206" customWidth="1"/>
    <col min="13320" max="13321" width="16.42578125" style="206" customWidth="1"/>
    <col min="13322" max="13322" width="10.85546875" style="206" bestFit="1" customWidth="1"/>
    <col min="13323" max="13324" width="9.140625" style="206"/>
    <col min="13325" max="13325" width="12.28515625" style="206" customWidth="1"/>
    <col min="13326" max="13568" width="9.140625" style="206"/>
    <col min="13569" max="13569" width="5.140625" style="206" customWidth="1"/>
    <col min="13570" max="13570" width="19.42578125" style="206" customWidth="1"/>
    <col min="13571" max="13571" width="8.7109375" style="206" customWidth="1"/>
    <col min="13572" max="13572" width="13" style="206" customWidth="1"/>
    <col min="13573" max="13573" width="12.42578125" style="206" customWidth="1"/>
    <col min="13574" max="13574" width="12" style="206" customWidth="1"/>
    <col min="13575" max="13575" width="15" style="206" customWidth="1"/>
    <col min="13576" max="13577" width="16.42578125" style="206" customWidth="1"/>
    <col min="13578" max="13578" width="10.85546875" style="206" bestFit="1" customWidth="1"/>
    <col min="13579" max="13580" width="9.140625" style="206"/>
    <col min="13581" max="13581" width="12.28515625" style="206" customWidth="1"/>
    <col min="13582" max="13824" width="9.140625" style="206"/>
    <col min="13825" max="13825" width="5.140625" style="206" customWidth="1"/>
    <col min="13826" max="13826" width="19.42578125" style="206" customWidth="1"/>
    <col min="13827" max="13827" width="8.7109375" style="206" customWidth="1"/>
    <col min="13828" max="13828" width="13" style="206" customWidth="1"/>
    <col min="13829" max="13829" width="12.42578125" style="206" customWidth="1"/>
    <col min="13830" max="13830" width="12" style="206" customWidth="1"/>
    <col min="13831" max="13831" width="15" style="206" customWidth="1"/>
    <col min="13832" max="13833" width="16.42578125" style="206" customWidth="1"/>
    <col min="13834" max="13834" width="10.85546875" style="206" bestFit="1" customWidth="1"/>
    <col min="13835" max="13836" width="9.140625" style="206"/>
    <col min="13837" max="13837" width="12.28515625" style="206" customWidth="1"/>
    <col min="13838" max="14080" width="9.140625" style="206"/>
    <col min="14081" max="14081" width="5.140625" style="206" customWidth="1"/>
    <col min="14082" max="14082" width="19.42578125" style="206" customWidth="1"/>
    <col min="14083" max="14083" width="8.7109375" style="206" customWidth="1"/>
    <col min="14084" max="14084" width="13" style="206" customWidth="1"/>
    <col min="14085" max="14085" width="12.42578125" style="206" customWidth="1"/>
    <col min="14086" max="14086" width="12" style="206" customWidth="1"/>
    <col min="14087" max="14087" width="15" style="206" customWidth="1"/>
    <col min="14088" max="14089" width="16.42578125" style="206" customWidth="1"/>
    <col min="14090" max="14090" width="10.85546875" style="206" bestFit="1" customWidth="1"/>
    <col min="14091" max="14092" width="9.140625" style="206"/>
    <col min="14093" max="14093" width="12.28515625" style="206" customWidth="1"/>
    <col min="14094" max="14336" width="9.140625" style="206"/>
    <col min="14337" max="14337" width="5.140625" style="206" customWidth="1"/>
    <col min="14338" max="14338" width="19.42578125" style="206" customWidth="1"/>
    <col min="14339" max="14339" width="8.7109375" style="206" customWidth="1"/>
    <col min="14340" max="14340" width="13" style="206" customWidth="1"/>
    <col min="14341" max="14341" width="12.42578125" style="206" customWidth="1"/>
    <col min="14342" max="14342" width="12" style="206" customWidth="1"/>
    <col min="14343" max="14343" width="15" style="206" customWidth="1"/>
    <col min="14344" max="14345" width="16.42578125" style="206" customWidth="1"/>
    <col min="14346" max="14346" width="10.85546875" style="206" bestFit="1" customWidth="1"/>
    <col min="14347" max="14348" width="9.140625" style="206"/>
    <col min="14349" max="14349" width="12.28515625" style="206" customWidth="1"/>
    <col min="14350" max="14592" width="9.140625" style="206"/>
    <col min="14593" max="14593" width="5.140625" style="206" customWidth="1"/>
    <col min="14594" max="14594" width="19.42578125" style="206" customWidth="1"/>
    <col min="14595" max="14595" width="8.7109375" style="206" customWidth="1"/>
    <col min="14596" max="14596" width="13" style="206" customWidth="1"/>
    <col min="14597" max="14597" width="12.42578125" style="206" customWidth="1"/>
    <col min="14598" max="14598" width="12" style="206" customWidth="1"/>
    <col min="14599" max="14599" width="15" style="206" customWidth="1"/>
    <col min="14600" max="14601" width="16.42578125" style="206" customWidth="1"/>
    <col min="14602" max="14602" width="10.85546875" style="206" bestFit="1" customWidth="1"/>
    <col min="14603" max="14604" width="9.140625" style="206"/>
    <col min="14605" max="14605" width="12.28515625" style="206" customWidth="1"/>
    <col min="14606" max="14848" width="9.140625" style="206"/>
    <col min="14849" max="14849" width="5.140625" style="206" customWidth="1"/>
    <col min="14850" max="14850" width="19.42578125" style="206" customWidth="1"/>
    <col min="14851" max="14851" width="8.7109375" style="206" customWidth="1"/>
    <col min="14852" max="14852" width="13" style="206" customWidth="1"/>
    <col min="14853" max="14853" width="12.42578125" style="206" customWidth="1"/>
    <col min="14854" max="14854" width="12" style="206" customWidth="1"/>
    <col min="14855" max="14855" width="15" style="206" customWidth="1"/>
    <col min="14856" max="14857" width="16.42578125" style="206" customWidth="1"/>
    <col min="14858" max="14858" width="10.85546875" style="206" bestFit="1" customWidth="1"/>
    <col min="14859" max="14860" width="9.140625" style="206"/>
    <col min="14861" max="14861" width="12.28515625" style="206" customWidth="1"/>
    <col min="14862" max="15104" width="9.140625" style="206"/>
    <col min="15105" max="15105" width="5.140625" style="206" customWidth="1"/>
    <col min="15106" max="15106" width="19.42578125" style="206" customWidth="1"/>
    <col min="15107" max="15107" width="8.7109375" style="206" customWidth="1"/>
    <col min="15108" max="15108" width="13" style="206" customWidth="1"/>
    <col min="15109" max="15109" width="12.42578125" style="206" customWidth="1"/>
    <col min="15110" max="15110" width="12" style="206" customWidth="1"/>
    <col min="15111" max="15111" width="15" style="206" customWidth="1"/>
    <col min="15112" max="15113" width="16.42578125" style="206" customWidth="1"/>
    <col min="15114" max="15114" width="10.85546875" style="206" bestFit="1" customWidth="1"/>
    <col min="15115" max="15116" width="9.140625" style="206"/>
    <col min="15117" max="15117" width="12.28515625" style="206" customWidth="1"/>
    <col min="15118" max="15360" width="9.140625" style="206"/>
    <col min="15361" max="15361" width="5.140625" style="206" customWidth="1"/>
    <col min="15362" max="15362" width="19.42578125" style="206" customWidth="1"/>
    <col min="15363" max="15363" width="8.7109375" style="206" customWidth="1"/>
    <col min="15364" max="15364" width="13" style="206" customWidth="1"/>
    <col min="15365" max="15365" width="12.42578125" style="206" customWidth="1"/>
    <col min="15366" max="15366" width="12" style="206" customWidth="1"/>
    <col min="15367" max="15367" width="15" style="206" customWidth="1"/>
    <col min="15368" max="15369" width="16.42578125" style="206" customWidth="1"/>
    <col min="15370" max="15370" width="10.85546875" style="206" bestFit="1" customWidth="1"/>
    <col min="15371" max="15372" width="9.140625" style="206"/>
    <col min="15373" max="15373" width="12.28515625" style="206" customWidth="1"/>
    <col min="15374" max="15616" width="9.140625" style="206"/>
    <col min="15617" max="15617" width="5.140625" style="206" customWidth="1"/>
    <col min="15618" max="15618" width="19.42578125" style="206" customWidth="1"/>
    <col min="15619" max="15619" width="8.7109375" style="206" customWidth="1"/>
    <col min="15620" max="15620" width="13" style="206" customWidth="1"/>
    <col min="15621" max="15621" width="12.42578125" style="206" customWidth="1"/>
    <col min="15622" max="15622" width="12" style="206" customWidth="1"/>
    <col min="15623" max="15623" width="15" style="206" customWidth="1"/>
    <col min="15624" max="15625" width="16.42578125" style="206" customWidth="1"/>
    <col min="15626" max="15626" width="10.85546875" style="206" bestFit="1" customWidth="1"/>
    <col min="15627" max="15628" width="9.140625" style="206"/>
    <col min="15629" max="15629" width="12.28515625" style="206" customWidth="1"/>
    <col min="15630" max="15872" width="9.140625" style="206"/>
    <col min="15873" max="15873" width="5.140625" style="206" customWidth="1"/>
    <col min="15874" max="15874" width="19.42578125" style="206" customWidth="1"/>
    <col min="15875" max="15875" width="8.7109375" style="206" customWidth="1"/>
    <col min="15876" max="15876" width="13" style="206" customWidth="1"/>
    <col min="15877" max="15877" width="12.42578125" style="206" customWidth="1"/>
    <col min="15878" max="15878" width="12" style="206" customWidth="1"/>
    <col min="15879" max="15879" width="15" style="206" customWidth="1"/>
    <col min="15880" max="15881" width="16.42578125" style="206" customWidth="1"/>
    <col min="15882" max="15882" width="10.85546875" style="206" bestFit="1" customWidth="1"/>
    <col min="15883" max="15884" width="9.140625" style="206"/>
    <col min="15885" max="15885" width="12.28515625" style="206" customWidth="1"/>
    <col min="15886" max="16128" width="9.140625" style="206"/>
    <col min="16129" max="16129" width="5.140625" style="206" customWidth="1"/>
    <col min="16130" max="16130" width="19.42578125" style="206" customWidth="1"/>
    <col min="16131" max="16131" width="8.7109375" style="206" customWidth="1"/>
    <col min="16132" max="16132" width="13" style="206" customWidth="1"/>
    <col min="16133" max="16133" width="12.42578125" style="206" customWidth="1"/>
    <col min="16134" max="16134" width="12" style="206" customWidth="1"/>
    <col min="16135" max="16135" width="15" style="206" customWidth="1"/>
    <col min="16136" max="16137" width="16.42578125" style="206" customWidth="1"/>
    <col min="16138" max="16138" width="10.85546875" style="206" bestFit="1" customWidth="1"/>
    <col min="16139" max="16140" width="9.140625" style="206"/>
    <col min="16141" max="16141" width="12.28515625" style="206" customWidth="1"/>
    <col min="16142" max="16384" width="9.140625" style="206"/>
  </cols>
  <sheetData>
    <row r="1" spans="1:10" ht="14.25" customHeight="1" x14ac:dyDescent="0.2">
      <c r="A1" s="280"/>
      <c r="B1" s="281" t="s">
        <v>251</v>
      </c>
      <c r="C1" s="282"/>
      <c r="D1" s="282"/>
      <c r="E1" s="283"/>
      <c r="F1" s="280"/>
      <c r="G1" s="280"/>
      <c r="H1" s="284"/>
      <c r="I1" s="280"/>
    </row>
    <row r="2" spans="1:10" ht="14.25" x14ac:dyDescent="0.2">
      <c r="A2" s="280"/>
      <c r="B2" s="281" t="s">
        <v>252</v>
      </c>
      <c r="C2" s="282"/>
      <c r="D2" s="282"/>
      <c r="E2" s="283"/>
      <c r="F2" s="280"/>
      <c r="G2" s="280"/>
      <c r="H2" s="284"/>
      <c r="I2" s="280"/>
    </row>
    <row r="3" spans="1:10" ht="15.75" x14ac:dyDescent="0.25">
      <c r="B3" s="542" t="s">
        <v>271</v>
      </c>
      <c r="C3" s="542"/>
      <c r="D3" s="542"/>
      <c r="E3" s="542"/>
      <c r="F3" s="542"/>
      <c r="G3" s="542"/>
    </row>
    <row r="4" spans="1:10" ht="15.75" thickBot="1" x14ac:dyDescent="0.3"/>
    <row r="5" spans="1:10" ht="24.75" customHeight="1" x14ac:dyDescent="0.25">
      <c r="A5" s="543" t="s">
        <v>2</v>
      </c>
      <c r="B5" s="545" t="s">
        <v>253</v>
      </c>
      <c r="C5" s="547" t="s">
        <v>254</v>
      </c>
      <c r="D5" s="286" t="s">
        <v>255</v>
      </c>
      <c r="E5" s="547" t="s">
        <v>256</v>
      </c>
      <c r="F5" s="547" t="s">
        <v>257</v>
      </c>
      <c r="G5" s="287" t="s">
        <v>255</v>
      </c>
    </row>
    <row r="6" spans="1:10" ht="23.25" customHeight="1" thickBot="1" x14ac:dyDescent="0.3">
      <c r="A6" s="544"/>
      <c r="B6" s="546"/>
      <c r="C6" s="548"/>
      <c r="D6" s="288">
        <v>42736</v>
      </c>
      <c r="E6" s="548"/>
      <c r="F6" s="548"/>
      <c r="G6" s="289">
        <v>43100</v>
      </c>
      <c r="I6" s="41"/>
    </row>
    <row r="7" spans="1:10" x14ac:dyDescent="0.25">
      <c r="A7" s="322">
        <v>1</v>
      </c>
      <c r="B7" s="328" t="s">
        <v>258</v>
      </c>
      <c r="C7" s="292"/>
      <c r="D7" s="329"/>
      <c r="E7" s="293"/>
      <c r="F7" s="293"/>
      <c r="G7" s="323">
        <f>D7+E7-F7</f>
        <v>0</v>
      </c>
      <c r="I7" s="41"/>
    </row>
    <row r="8" spans="1:10" x14ac:dyDescent="0.25">
      <c r="A8" s="295">
        <f>A7+1</f>
        <v>2</v>
      </c>
      <c r="B8" s="296" t="s">
        <v>259</v>
      </c>
      <c r="C8" s="297"/>
      <c r="D8" s="309">
        <v>117765802</v>
      </c>
      <c r="E8" s="298"/>
      <c r="F8" s="298"/>
      <c r="G8" s="299">
        <f>D8+E8-F8</f>
        <v>117765802</v>
      </c>
      <c r="I8" s="300"/>
    </row>
    <row r="9" spans="1:10" x14ac:dyDescent="0.25">
      <c r="A9" s="295">
        <f t="shared" ref="A9:A15" si="0">A8+1</f>
        <v>3</v>
      </c>
      <c r="B9" s="296" t="s">
        <v>260</v>
      </c>
      <c r="C9" s="297"/>
      <c r="D9" s="309">
        <v>171271875</v>
      </c>
      <c r="E9" s="324"/>
      <c r="F9" s="298"/>
      <c r="G9" s="299">
        <f t="shared" ref="G9:G15" si="1">D9+E9-F9</f>
        <v>171271875</v>
      </c>
      <c r="I9" s="300"/>
    </row>
    <row r="10" spans="1:10" x14ac:dyDescent="0.25">
      <c r="A10" s="295">
        <f t="shared" si="0"/>
        <v>4</v>
      </c>
      <c r="B10" s="296" t="s">
        <v>261</v>
      </c>
      <c r="C10" s="297"/>
      <c r="D10" s="309">
        <v>2240000</v>
      </c>
      <c r="E10" s="311">
        <v>2150043</v>
      </c>
      <c r="F10" s="298"/>
      <c r="G10" s="299">
        <f t="shared" si="1"/>
        <v>4390043</v>
      </c>
      <c r="I10" s="300"/>
    </row>
    <row r="11" spans="1:10" x14ac:dyDescent="0.25">
      <c r="A11" s="295">
        <f t="shared" si="0"/>
        <v>5</v>
      </c>
      <c r="B11" s="296" t="s">
        <v>262</v>
      </c>
      <c r="C11" s="297"/>
      <c r="D11" s="309">
        <v>152430</v>
      </c>
      <c r="E11" s="298"/>
      <c r="F11" s="298"/>
      <c r="G11" s="299">
        <f t="shared" si="1"/>
        <v>152430</v>
      </c>
      <c r="I11" s="300"/>
    </row>
    <row r="12" spans="1:10" x14ac:dyDescent="0.25">
      <c r="A12" s="295">
        <f t="shared" si="0"/>
        <v>6</v>
      </c>
      <c r="B12" s="296" t="s">
        <v>263</v>
      </c>
      <c r="C12" s="297"/>
      <c r="D12" s="309">
        <v>252992</v>
      </c>
      <c r="E12" s="298"/>
      <c r="F12" s="298"/>
      <c r="G12" s="299">
        <f t="shared" si="1"/>
        <v>252992</v>
      </c>
      <c r="I12" s="300"/>
    </row>
    <row r="13" spans="1:10" x14ac:dyDescent="0.25">
      <c r="A13" s="295">
        <f t="shared" si="0"/>
        <v>7</v>
      </c>
      <c r="B13" s="296" t="s">
        <v>264</v>
      </c>
      <c r="C13" s="297"/>
      <c r="D13" s="309">
        <v>0</v>
      </c>
      <c r="E13" s="298"/>
      <c r="F13" s="298"/>
      <c r="G13" s="299">
        <f t="shared" si="1"/>
        <v>0</v>
      </c>
      <c r="I13" s="300"/>
    </row>
    <row r="14" spans="1:10" x14ac:dyDescent="0.25">
      <c r="A14" s="295">
        <f t="shared" si="0"/>
        <v>8</v>
      </c>
      <c r="B14" s="296" t="s">
        <v>265</v>
      </c>
      <c r="C14" s="297"/>
      <c r="D14" s="309">
        <v>0</v>
      </c>
      <c r="E14" s="325"/>
      <c r="F14" s="298"/>
      <c r="G14" s="299">
        <f t="shared" si="1"/>
        <v>0</v>
      </c>
      <c r="I14" s="41"/>
    </row>
    <row r="15" spans="1:10" ht="15.75" thickBot="1" x14ac:dyDescent="0.3">
      <c r="A15" s="330">
        <f t="shared" si="0"/>
        <v>9</v>
      </c>
      <c r="B15" s="331" t="s">
        <v>266</v>
      </c>
      <c r="C15" s="312"/>
      <c r="D15" s="332">
        <v>0</v>
      </c>
      <c r="E15" s="313"/>
      <c r="F15" s="313"/>
      <c r="G15" s="333">
        <f t="shared" si="1"/>
        <v>0</v>
      </c>
      <c r="I15" s="41"/>
    </row>
    <row r="16" spans="1:10" ht="15.75" thickBot="1" x14ac:dyDescent="0.3">
      <c r="A16" s="301"/>
      <c r="B16" s="302" t="s">
        <v>267</v>
      </c>
      <c r="C16" s="303"/>
      <c r="D16" s="334">
        <f>SUM(D8:D15)</f>
        <v>291683099</v>
      </c>
      <c r="E16" s="304">
        <f t="shared" ref="E16:F16" si="2">SUM(E7:E15)</f>
        <v>2150043</v>
      </c>
      <c r="F16" s="304">
        <f t="shared" si="2"/>
        <v>0</v>
      </c>
      <c r="G16" s="335">
        <f>SUM(G7:G15)</f>
        <v>293833142</v>
      </c>
      <c r="I16" s="305"/>
      <c r="J16" s="305"/>
    </row>
    <row r="17" spans="1:10" ht="15.75" x14ac:dyDescent="0.25">
      <c r="B17" s="542" t="s">
        <v>272</v>
      </c>
      <c r="C17" s="542"/>
      <c r="D17" s="542"/>
      <c r="E17" s="542"/>
      <c r="F17" s="542"/>
      <c r="G17" s="542"/>
      <c r="I17" s="305"/>
    </row>
    <row r="18" spans="1:10" ht="15.75" thickBot="1" x14ac:dyDescent="0.3">
      <c r="I18" s="305"/>
    </row>
    <row r="19" spans="1:10" x14ac:dyDescent="0.25">
      <c r="A19" s="543" t="s">
        <v>2</v>
      </c>
      <c r="B19" s="545" t="s">
        <v>253</v>
      </c>
      <c r="C19" s="547" t="s">
        <v>254</v>
      </c>
      <c r="D19" s="286" t="s">
        <v>255</v>
      </c>
      <c r="E19" s="547" t="s">
        <v>256</v>
      </c>
      <c r="F19" s="547" t="s">
        <v>257</v>
      </c>
      <c r="G19" s="287" t="s">
        <v>255</v>
      </c>
    </row>
    <row r="20" spans="1:10" ht="15.75" thickBot="1" x14ac:dyDescent="0.3">
      <c r="A20" s="549"/>
      <c r="B20" s="550"/>
      <c r="C20" s="551"/>
      <c r="D20" s="326">
        <v>42736</v>
      </c>
      <c r="E20" s="551"/>
      <c r="F20" s="551"/>
      <c r="G20" s="327">
        <v>43100</v>
      </c>
    </row>
    <row r="21" spans="1:10" x14ac:dyDescent="0.25">
      <c r="A21" s="290">
        <v>1</v>
      </c>
      <c r="B21" s="336" t="s">
        <v>258</v>
      </c>
      <c r="C21" s="306"/>
      <c r="D21" s="307">
        <v>0</v>
      </c>
      <c r="E21" s="308">
        <v>0</v>
      </c>
      <c r="F21" s="307"/>
      <c r="G21" s="294">
        <f>D21+E21</f>
        <v>0</v>
      </c>
    </row>
    <row r="22" spans="1:10" x14ac:dyDescent="0.25">
      <c r="A22" s="295">
        <f>A21+1</f>
        <v>2</v>
      </c>
      <c r="B22" s="296" t="s">
        <v>259</v>
      </c>
      <c r="C22" s="297"/>
      <c r="D22" s="309">
        <v>2872470.5</v>
      </c>
      <c r="E22" s="310">
        <f>(D36*5/100)/12*3</f>
        <v>1436166.64375</v>
      </c>
      <c r="F22" s="298"/>
      <c r="G22" s="299">
        <f>D22+E22</f>
        <v>4308637.1437499998</v>
      </c>
    </row>
    <row r="23" spans="1:10" x14ac:dyDescent="0.25">
      <c r="A23" s="295">
        <f t="shared" ref="A23:A29" si="3">A22+1</f>
        <v>3</v>
      </c>
      <c r="B23" s="296" t="s">
        <v>260</v>
      </c>
      <c r="C23" s="297"/>
      <c r="D23" s="309">
        <v>56724490.24000001</v>
      </c>
      <c r="E23" s="311">
        <f>(D37*20/100)/12*5.5</f>
        <v>10500176.936333332</v>
      </c>
      <c r="F23" s="298"/>
      <c r="G23" s="299">
        <f t="shared" ref="G23:G29" si="4">D23+E23</f>
        <v>67224667.176333338</v>
      </c>
    </row>
    <row r="24" spans="1:10" x14ac:dyDescent="0.25">
      <c r="A24" s="295">
        <f t="shared" si="3"/>
        <v>4</v>
      </c>
      <c r="B24" s="296" t="s">
        <v>261</v>
      </c>
      <c r="C24" s="297"/>
      <c r="D24" s="309">
        <v>336000</v>
      </c>
      <c r="E24" s="311"/>
      <c r="F24" s="298"/>
      <c r="G24" s="299">
        <f t="shared" si="4"/>
        <v>336000</v>
      </c>
    </row>
    <row r="25" spans="1:10" x14ac:dyDescent="0.25">
      <c r="A25" s="295">
        <f t="shared" si="3"/>
        <v>5</v>
      </c>
      <c r="B25" s="296" t="s">
        <v>262</v>
      </c>
      <c r="C25" s="297"/>
      <c r="D25" s="309">
        <v>38081.5</v>
      </c>
      <c r="E25" s="311"/>
      <c r="F25" s="298"/>
      <c r="G25" s="299">
        <f t="shared" si="4"/>
        <v>38081.5</v>
      </c>
    </row>
    <row r="26" spans="1:10" x14ac:dyDescent="0.25">
      <c r="A26" s="295">
        <f t="shared" si="3"/>
        <v>6</v>
      </c>
      <c r="B26" s="296" t="s">
        <v>263</v>
      </c>
      <c r="C26" s="297"/>
      <c r="D26" s="309">
        <v>0</v>
      </c>
      <c r="E26" s="311"/>
      <c r="F26" s="298"/>
      <c r="G26" s="299">
        <f t="shared" si="4"/>
        <v>0</v>
      </c>
    </row>
    <row r="27" spans="1:10" x14ac:dyDescent="0.25">
      <c r="A27" s="295">
        <f t="shared" si="3"/>
        <v>7</v>
      </c>
      <c r="B27" s="296" t="s">
        <v>264</v>
      </c>
      <c r="C27" s="297"/>
      <c r="D27" s="309">
        <v>0</v>
      </c>
      <c r="E27" s="311"/>
      <c r="F27" s="298"/>
      <c r="G27" s="299">
        <f t="shared" si="4"/>
        <v>0</v>
      </c>
    </row>
    <row r="28" spans="1:10" x14ac:dyDescent="0.25">
      <c r="A28" s="295">
        <f t="shared" si="3"/>
        <v>8</v>
      </c>
      <c r="B28" s="296" t="s">
        <v>265</v>
      </c>
      <c r="C28" s="297"/>
      <c r="D28" s="309">
        <v>0</v>
      </c>
      <c r="E28" s="311"/>
      <c r="F28" s="298"/>
      <c r="G28" s="299">
        <f t="shared" si="4"/>
        <v>0</v>
      </c>
    </row>
    <row r="29" spans="1:10" ht="15.75" thickBot="1" x14ac:dyDescent="0.3">
      <c r="A29" s="337">
        <f t="shared" si="3"/>
        <v>9</v>
      </c>
      <c r="B29" s="338" t="s">
        <v>266</v>
      </c>
      <c r="C29" s="339"/>
      <c r="D29" s="340">
        <v>0</v>
      </c>
      <c r="E29" s="341"/>
      <c r="F29" s="342"/>
      <c r="G29" s="343">
        <f t="shared" si="4"/>
        <v>0</v>
      </c>
    </row>
    <row r="30" spans="1:10" ht="15.75" thickBot="1" x14ac:dyDescent="0.3">
      <c r="A30" s="301"/>
      <c r="B30" s="302" t="s">
        <v>267</v>
      </c>
      <c r="C30" s="303"/>
      <c r="D30" s="334">
        <f>SUM(D21:D29)</f>
        <v>59971042.24000001</v>
      </c>
      <c r="E30" s="304">
        <f t="shared" ref="E30:G30" si="5">SUM(E21:E29)</f>
        <v>11936343.580083333</v>
      </c>
      <c r="F30" s="304">
        <f t="shared" si="5"/>
        <v>0</v>
      </c>
      <c r="G30" s="335">
        <f t="shared" si="5"/>
        <v>71907385.820083335</v>
      </c>
      <c r="I30" s="305"/>
      <c r="J30" s="305"/>
    </row>
    <row r="31" spans="1:10" ht="15.75" x14ac:dyDescent="0.25">
      <c r="B31" s="542" t="s">
        <v>273</v>
      </c>
      <c r="C31" s="542"/>
      <c r="D31" s="542"/>
      <c r="E31" s="542"/>
      <c r="F31" s="542"/>
      <c r="G31" s="542"/>
    </row>
    <row r="32" spans="1:10" ht="15.75" thickBot="1" x14ac:dyDescent="0.3"/>
    <row r="33" spans="1:14" x14ac:dyDescent="0.25">
      <c r="A33" s="543" t="s">
        <v>2</v>
      </c>
      <c r="B33" s="545" t="s">
        <v>253</v>
      </c>
      <c r="C33" s="547" t="s">
        <v>254</v>
      </c>
      <c r="D33" s="286" t="s">
        <v>255</v>
      </c>
      <c r="E33" s="547" t="s">
        <v>256</v>
      </c>
      <c r="F33" s="547" t="s">
        <v>257</v>
      </c>
      <c r="G33" s="287" t="s">
        <v>255</v>
      </c>
    </row>
    <row r="34" spans="1:14" ht="15.75" thickBot="1" x14ac:dyDescent="0.3">
      <c r="A34" s="544"/>
      <c r="B34" s="546"/>
      <c r="C34" s="548"/>
      <c r="D34" s="288">
        <v>42736</v>
      </c>
      <c r="E34" s="548"/>
      <c r="F34" s="548"/>
      <c r="G34" s="289">
        <v>43100</v>
      </c>
    </row>
    <row r="35" spans="1:14" x14ac:dyDescent="0.25">
      <c r="A35" s="290">
        <v>1</v>
      </c>
      <c r="B35" s="291" t="s">
        <v>258</v>
      </c>
      <c r="C35" s="314"/>
      <c r="D35" s="315">
        <f>D7-D21</f>
        <v>0</v>
      </c>
      <c r="E35" s="316">
        <f>E7-E21</f>
        <v>0</v>
      </c>
      <c r="F35" s="315">
        <f>E7</f>
        <v>0</v>
      </c>
      <c r="G35" s="317">
        <f>G7-G21</f>
        <v>0</v>
      </c>
    </row>
    <row r="36" spans="1:14" x14ac:dyDescent="0.25">
      <c r="A36" s="295">
        <f>A35+1</f>
        <v>2</v>
      </c>
      <c r="B36" s="296" t="s">
        <v>259</v>
      </c>
      <c r="C36" s="297"/>
      <c r="D36" s="315">
        <f>D8-D22</f>
        <v>114893331.5</v>
      </c>
      <c r="E36" s="316">
        <f t="shared" ref="E36:E43" si="6">E8-E22</f>
        <v>-1436166.64375</v>
      </c>
      <c r="F36" s="315"/>
      <c r="G36" s="317">
        <f t="shared" ref="G36:G43" si="7">G8-G22</f>
        <v>113457164.85625</v>
      </c>
      <c r="M36" s="41"/>
      <c r="N36" s="41"/>
    </row>
    <row r="37" spans="1:14" x14ac:dyDescent="0.25">
      <c r="A37" s="295">
        <f t="shared" ref="A37:A43" si="8">A36+1</f>
        <v>3</v>
      </c>
      <c r="B37" s="296" t="s">
        <v>260</v>
      </c>
      <c r="C37" s="297"/>
      <c r="D37" s="315">
        <f t="shared" ref="D37:D43" si="9">D9-D23</f>
        <v>114547384.75999999</v>
      </c>
      <c r="E37" s="316">
        <f t="shared" si="6"/>
        <v>-10500176.936333332</v>
      </c>
      <c r="F37" s="315">
        <f>F9</f>
        <v>0</v>
      </c>
      <c r="G37" s="317">
        <f t="shared" si="7"/>
        <v>104047207.82366666</v>
      </c>
      <c r="I37" s="318"/>
      <c r="J37" s="318"/>
      <c r="M37" s="41"/>
      <c r="N37" s="41"/>
    </row>
    <row r="38" spans="1:14" x14ac:dyDescent="0.25">
      <c r="A38" s="295">
        <f t="shared" si="8"/>
        <v>4</v>
      </c>
      <c r="B38" s="296" t="s">
        <v>261</v>
      </c>
      <c r="C38" s="297"/>
      <c r="D38" s="315">
        <f t="shared" si="9"/>
        <v>1904000</v>
      </c>
      <c r="E38" s="316">
        <f t="shared" si="6"/>
        <v>2150043</v>
      </c>
      <c r="F38" s="315">
        <f>F10</f>
        <v>0</v>
      </c>
      <c r="G38" s="317">
        <f t="shared" si="7"/>
        <v>4054043</v>
      </c>
      <c r="I38" s="318"/>
      <c r="J38" s="318"/>
      <c r="M38" s="41"/>
      <c r="N38" s="41"/>
    </row>
    <row r="39" spans="1:14" x14ac:dyDescent="0.25">
      <c r="A39" s="295">
        <f t="shared" si="8"/>
        <v>5</v>
      </c>
      <c r="B39" s="296" t="s">
        <v>262</v>
      </c>
      <c r="C39" s="297"/>
      <c r="D39" s="315">
        <f t="shared" si="9"/>
        <v>114348.5</v>
      </c>
      <c r="E39" s="316">
        <f t="shared" si="6"/>
        <v>0</v>
      </c>
      <c r="F39" s="315">
        <f>F11</f>
        <v>0</v>
      </c>
      <c r="G39" s="317">
        <f t="shared" si="7"/>
        <v>114348.5</v>
      </c>
      <c r="I39" s="318"/>
      <c r="J39" s="318"/>
      <c r="M39" s="41"/>
      <c r="N39" s="41"/>
    </row>
    <row r="40" spans="1:14" x14ac:dyDescent="0.25">
      <c r="A40" s="295">
        <f t="shared" si="8"/>
        <v>6</v>
      </c>
      <c r="B40" s="296" t="s">
        <v>263</v>
      </c>
      <c r="C40" s="297"/>
      <c r="D40" s="315">
        <f t="shared" si="9"/>
        <v>252992</v>
      </c>
      <c r="E40" s="316">
        <f t="shared" si="6"/>
        <v>0</v>
      </c>
      <c r="F40" s="315">
        <f>F13</f>
        <v>0</v>
      </c>
      <c r="G40" s="317">
        <f t="shared" si="7"/>
        <v>252992</v>
      </c>
      <c r="M40" s="41"/>
      <c r="N40" s="41"/>
    </row>
    <row r="41" spans="1:14" x14ac:dyDescent="0.25">
      <c r="A41" s="295">
        <f t="shared" si="8"/>
        <v>7</v>
      </c>
      <c r="B41" s="296" t="s">
        <v>264</v>
      </c>
      <c r="C41" s="297"/>
      <c r="D41" s="315">
        <f t="shared" si="9"/>
        <v>0</v>
      </c>
      <c r="E41" s="316">
        <f t="shared" si="6"/>
        <v>0</v>
      </c>
      <c r="F41" s="315">
        <f>F14</f>
        <v>0</v>
      </c>
      <c r="G41" s="317">
        <f t="shared" si="7"/>
        <v>0</v>
      </c>
      <c r="M41" s="41"/>
      <c r="N41" s="41"/>
    </row>
    <row r="42" spans="1:14" x14ac:dyDescent="0.25">
      <c r="A42" s="295">
        <f t="shared" si="8"/>
        <v>8</v>
      </c>
      <c r="B42" s="296" t="s">
        <v>265</v>
      </c>
      <c r="C42" s="297"/>
      <c r="D42" s="315">
        <f t="shared" si="9"/>
        <v>0</v>
      </c>
      <c r="E42" s="316">
        <f t="shared" si="6"/>
        <v>0</v>
      </c>
      <c r="F42" s="315"/>
      <c r="G42" s="317">
        <f t="shared" si="7"/>
        <v>0</v>
      </c>
      <c r="M42" s="41"/>
      <c r="N42" s="41"/>
    </row>
    <row r="43" spans="1:14" ht="15.75" thickBot="1" x14ac:dyDescent="0.3">
      <c r="A43" s="295">
        <f t="shared" si="8"/>
        <v>9</v>
      </c>
      <c r="B43" s="296" t="s">
        <v>266</v>
      </c>
      <c r="C43" s="297"/>
      <c r="D43" s="315">
        <f t="shared" si="9"/>
        <v>0</v>
      </c>
      <c r="E43" s="316">
        <f t="shared" si="6"/>
        <v>0</v>
      </c>
      <c r="F43" s="315"/>
      <c r="G43" s="317">
        <f t="shared" si="7"/>
        <v>0</v>
      </c>
      <c r="M43" s="41"/>
      <c r="N43" s="41"/>
    </row>
    <row r="44" spans="1:14" ht="15.75" thickBot="1" x14ac:dyDescent="0.3">
      <c r="A44" s="301"/>
      <c r="B44" s="302" t="s">
        <v>267</v>
      </c>
      <c r="C44" s="303"/>
      <c r="D44" s="304">
        <f>SUM(D35:D43)</f>
        <v>231712056.75999999</v>
      </c>
      <c r="E44" s="304">
        <f>SUM(E35:E43)</f>
        <v>-9786300.580083333</v>
      </c>
      <c r="F44" s="304">
        <f>SUM(F35:F43)</f>
        <v>0</v>
      </c>
      <c r="G44" s="304">
        <f>SUM(G35:G43)</f>
        <v>221925756.17991668</v>
      </c>
      <c r="I44" s="319"/>
      <c r="J44" s="305"/>
      <c r="M44" s="320"/>
      <c r="N44" s="41"/>
    </row>
    <row r="45" spans="1:14" ht="15.75" x14ac:dyDescent="0.25">
      <c r="D45" s="305"/>
      <c r="E45" s="540" t="s">
        <v>268</v>
      </c>
      <c r="F45" s="540"/>
      <c r="G45" s="540"/>
      <c r="M45" s="41"/>
      <c r="N45" s="41"/>
    </row>
    <row r="46" spans="1:14" x14ac:dyDescent="0.25">
      <c r="D46" s="305"/>
      <c r="E46" s="541" t="s">
        <v>269</v>
      </c>
      <c r="F46" s="541"/>
      <c r="G46" s="541"/>
    </row>
    <row r="47" spans="1:14" x14ac:dyDescent="0.25">
      <c r="D47" s="321"/>
      <c r="G47" s="305"/>
    </row>
    <row r="48" spans="1:14" x14ac:dyDescent="0.25">
      <c r="D48" s="305"/>
      <c r="E48" s="305"/>
      <c r="F48" s="305"/>
      <c r="G48" s="305"/>
    </row>
    <row r="49" spans="4:7" x14ac:dyDescent="0.25">
      <c r="E49" s="206" t="s">
        <v>270</v>
      </c>
      <c r="G49" s="305"/>
    </row>
    <row r="50" spans="4:7" x14ac:dyDescent="0.25">
      <c r="G50" s="285"/>
    </row>
    <row r="51" spans="4:7" x14ac:dyDescent="0.25">
      <c r="D51" s="321"/>
      <c r="G51" s="305"/>
    </row>
    <row r="52" spans="4:7" x14ac:dyDescent="0.25">
      <c r="D52" s="321"/>
    </row>
    <row r="53" spans="4:7" x14ac:dyDescent="0.25">
      <c r="D53" s="321"/>
    </row>
    <row r="54" spans="4:7" x14ac:dyDescent="0.25">
      <c r="D54" s="321"/>
    </row>
    <row r="55" spans="4:7" x14ac:dyDescent="0.25">
      <c r="D55" s="321"/>
    </row>
    <row r="56" spans="4:7" x14ac:dyDescent="0.25">
      <c r="D56" s="321"/>
    </row>
    <row r="57" spans="4:7" x14ac:dyDescent="0.25">
      <c r="D57" s="321"/>
    </row>
    <row r="58" spans="4:7" x14ac:dyDescent="0.25">
      <c r="D58" s="321"/>
    </row>
    <row r="59" spans="4:7" x14ac:dyDescent="0.25">
      <c r="D59" s="321">
        <v>0</v>
      </c>
    </row>
  </sheetData>
  <mergeCells count="20">
    <mergeCell ref="A5:A6"/>
    <mergeCell ref="B3:G3"/>
    <mergeCell ref="B5:B6"/>
    <mergeCell ref="C5:C6"/>
    <mergeCell ref="E5:E6"/>
    <mergeCell ref="F5:F6"/>
    <mergeCell ref="B17:G17"/>
    <mergeCell ref="A19:A20"/>
    <mergeCell ref="B19:B20"/>
    <mergeCell ref="C19:C20"/>
    <mergeCell ref="E19:E20"/>
    <mergeCell ref="F19:F20"/>
    <mergeCell ref="E45:G45"/>
    <mergeCell ref="E46:G46"/>
    <mergeCell ref="B31:G31"/>
    <mergeCell ref="A33:A34"/>
    <mergeCell ref="B33:B34"/>
    <mergeCell ref="C33:C34"/>
    <mergeCell ref="E33:E34"/>
    <mergeCell ref="F33:F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Kop.</vt:lpstr>
      <vt:lpstr>Aktivet</vt:lpstr>
      <vt:lpstr>Pasivet</vt:lpstr>
      <vt:lpstr>PASH 1</vt:lpstr>
      <vt:lpstr>Fluksi 2</vt:lpstr>
      <vt:lpstr>KAPITALI</vt:lpstr>
      <vt:lpstr>Shenimet </vt:lpstr>
      <vt:lpstr>Shenimet faqe 1</vt:lpstr>
      <vt:lpstr>AAM</vt:lpstr>
      <vt:lpstr>Sheet1</vt:lpstr>
      <vt:lpstr>Sheet2</vt:lpstr>
      <vt:lpstr>Sheet3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2018-03-27T14:22:17Z</cp:lastPrinted>
  <dcterms:created xsi:type="dcterms:W3CDTF">2002-02-16T18:16:52Z</dcterms:created>
  <dcterms:modified xsi:type="dcterms:W3CDTF">2018-03-27T14:22:57Z</dcterms:modified>
</cp:coreProperties>
</file>